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sulfur1\stat_2\WEBSTATISTIEKEN KOW\Loontrekkende tewerkstelling_Emploi salarié\Snelle ramingen\SRT2026\2026Q1\te publiceren\"/>
    </mc:Choice>
  </mc:AlternateContent>
  <xr:revisionPtr revIDLastSave="0" documentId="13_ncr:1_{B2E0D826-F373-433D-8B47-C4A5DABA2784}" xr6:coauthVersionLast="47" xr6:coauthVersionMax="47" xr10:uidLastSave="{00000000-0000-0000-0000-000000000000}"/>
  <bookViews>
    <workbookView xWindow="2076" yWindow="960" windowWidth="17280" windowHeight="8880" tabRatio="826" xr2:uid="{1A8C7419-6F3A-4DA8-A990-3B78BDC4EEFB}"/>
  </bookViews>
  <sheets>
    <sheet name="Handleiding-Manuel" sheetId="36" r:id="rId1"/>
    <sheet name="Data -tab_1" sheetId="12" r:id="rId2"/>
    <sheet name="Data_tab_2" sheetId="15" r:id="rId3"/>
    <sheet name="Data_tab_3" sheetId="17" r:id="rId4"/>
    <sheet name="Data_tab4" sheetId="28" r:id="rId5"/>
    <sheet name="Data_tab5" sheetId="19" r:id="rId6"/>
    <sheet name="Data_tab6" sheetId="22" r:id="rId7"/>
    <sheet name="Data_tab7" sheetId="24" r:id="rId8"/>
    <sheet name="Data_tab8" sheetId="26" r:id="rId9"/>
    <sheet name="Data_tab9" sheetId="32" r:id="rId10"/>
    <sheet name="tabel Shrt - overzicht" sheetId="1" r:id="rId11"/>
    <sheet name="Tableau Shrt - Résumé" sheetId="46" r:id="rId12"/>
    <sheet name="Tabel 1 lftd_sexe" sheetId="39" r:id="rId13"/>
    <sheet name="Tab2 Activité_NACE" sheetId="40" r:id="rId14"/>
    <sheet name="Tab3 Sect_Stat" sheetId="41" r:id="rId15"/>
    <sheet name="Tab4 Domicile" sheetId="42" r:id="rId16"/>
    <sheet name="Tabel 5 typ prest" sheetId="43" r:id="rId17"/>
    <sheet name="Tab6 Sect_Dimension" sheetId="44" r:id="rId18"/>
    <sheet name="Tabel 7 PC" sheetId="45" r:id="rId19"/>
    <sheet name="Tab8 Intérim classique" sheetId="37" r:id="rId20"/>
    <sheet name="Tabel 9 bijz uitzend" sheetId="38" r:id="rId21"/>
  </sheets>
  <definedNames>
    <definedName name="_xlnm._FilterDatabase" localSheetId="1" hidden="1">'Data -tab_1'!$A$1:$C$171</definedName>
    <definedName name="_xlnm._FilterDatabase" localSheetId="3" hidden="1">Data_tab_3!$A$1:$L$273</definedName>
    <definedName name="_xlnm._FilterDatabase" localSheetId="4" hidden="1">Data_tab4!$A$1:$J$183</definedName>
    <definedName name="_xlnm._FilterDatabase" localSheetId="5" hidden="1">Data_tab5!$A$1:$K$188</definedName>
    <definedName name="_xlnm._FilterDatabase" localSheetId="6" hidden="1">Data_tab6!$A$1:$H$103</definedName>
    <definedName name="_xlnm._FilterDatabase" localSheetId="7" hidden="1">Data_tab7!$A$1:$G$171</definedName>
    <definedName name="_xlnm._FilterDatabase" localSheetId="9" hidden="1">Data_tab9!$A$1:$G$66</definedName>
    <definedName name="wrn.fr." localSheetId="9"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0"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3"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4"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5"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7"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9"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2"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6"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8"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20"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localSheetId="11"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 hidden="1">{"fr (tableau 1)",#N/A,FALSE,"tabel 1 sect_lftd";"fr (tableau 2)",#N/A,FALSE,"tabel 2 act-lftd";"fr (tableau 3)",#N/A,FALSE,"tabel 3 act-sectr_T";"fr (tableau 4)",#N/A,FALSE,"tabel 4 act-sectr";"fr (tableau 5)",#N/A,FALSE,"tabel 5 act-hfdv";"fr (tableau 6)",#N/A,FALSE,"tabel 6 hfdv-lftd";"fr (tableau 7)",#N/A,FALSE,"tabel 7 act-dagl";"fr (tableau 7bis)",#N/A,FALSE,"tabel 7 act-daglbis";"fr (tableau 7ter)",#N/A,FALSE,"tabel 7 act-daglter";"fr (tableau 7quater)",#N/A,FALSE,"tabel 7 act-daglquater";"fr (tableau 8)",#N/A,FALSE,"tabel 8 typprest_act";"fr (tableau 8bis)",#N/A,FALSE,"tabel 8 typprest_act_bis";"fr (tableau 8ter)",#N/A,FALSE,"tabel 8 typprest_act_ter";"fr (tableau 9)",#N/A,FALSE,"tabel 9 act-dim";"fr (tableau 9bis)",#N/A,FALSE,"tabel 9 act-dim_bis";"fr (tableau 9ter)",#N/A,FALSE,"tabel 9 act-dim_ter";"fr (tableau 10)",#N/A,FALSE,"tabel 10 typprest_lftd";"fr (tableau 10bis)",#N/A,FALSE,"tabel 10 typprest_lftd_bis";"fr (tableau 10ter)",#N/A,FALSE,"tabel 10 typprest_lftd_ter"}</definedName>
    <definedName name="wrn.Frans." localSheetId="9" hidden="1">{"tabfr1 rrn",#N/A,FALSE,"tabel 1 lftd_sexe";"tabfr2 rrn",#N/A,FALSE,"tabel 2 act";"tabfr3 rrn",#N/A,FALSE,"tabel 3 sect_stat";"tabfr4 rrn",#N/A,FALSE,"tabel 4 domicile";"tabfr5 rrn",#N/A,FALSE,"tabel 5 typ_prest";"tabfr6 rrn",#N/A,FALSE,"tabel 6 sect_dim"}</definedName>
    <definedName name="wrn.Frans." localSheetId="0" hidden="1">{"tabfr1 rrn",#N/A,FALSE,"tabel 1 lftd_sexe";"tabfr2 rrn",#N/A,FALSE,"tabel 2 act";"tabfr3 rrn",#N/A,FALSE,"tabel 3 sect_stat";"tabfr4 rrn",#N/A,FALSE,"tabel 4 domicile";"tabfr5 rrn",#N/A,FALSE,"tabel 5 typ_prest";"tabfr6 rrn",#N/A,FALSE,"tabel 6 sect_dim"}</definedName>
    <definedName name="wrn.Frans." localSheetId="13" hidden="1">{"tabfr1 rrn",#N/A,FALSE,"tabel 1 lftd_sexe";"tabfr2 rrn",#N/A,FALSE,"tabel 2 act";"tabfr3 rrn",#N/A,FALSE,"tabel 3 sect_stat";"tabfr4 rrn",#N/A,FALSE,"tabel 4 domicile";"tabfr5 rrn",#N/A,FALSE,"tabel 5 typ_prest";"tabfr6 rrn",#N/A,FALSE,"tabel 6 sect_dim"}</definedName>
    <definedName name="wrn.Frans." localSheetId="14" hidden="1">{"tabfr1 rrn",#N/A,FALSE,"tabel 1 lftd_sexe";"tabfr2 rrn",#N/A,FALSE,"tabel 2 act";"tabfr3 rrn",#N/A,FALSE,"tabel 3 sect_stat";"tabfr4 rrn",#N/A,FALSE,"tabel 4 domicile";"tabfr5 rrn",#N/A,FALSE,"tabel 5 typ_prest";"tabfr6 rrn",#N/A,FALSE,"tabel 6 sect_dim"}</definedName>
    <definedName name="wrn.Frans." localSheetId="15" hidden="1">{"tabfr1 rrn",#N/A,FALSE,"tabel 1 lftd_sexe";"tabfr2 rrn",#N/A,FALSE,"tabel 2 act";"tabfr3 rrn",#N/A,FALSE,"tabel 3 sect_stat";"tabfr4 rrn",#N/A,FALSE,"tabel 4 domicile";"tabfr5 rrn",#N/A,FALSE,"tabel 5 typ_prest";"tabfr6 rrn",#N/A,FALSE,"tabel 6 sect_dim"}</definedName>
    <definedName name="wrn.Frans." localSheetId="17" hidden="1">{"tabfr1 rrn",#N/A,FALSE,"tabel 1 lftd_sexe";"tabfr2 rrn",#N/A,FALSE,"tabel 2 act";"tabfr3 rrn",#N/A,FALSE,"tabel 3 sect_stat";"tabfr4 rrn",#N/A,FALSE,"tabel 4 domicile";"tabfr5 rrn",#N/A,FALSE,"tabel 5 typ_prest";"tabfr6 rrn",#N/A,FALSE,"tabel 6 sect_dim"}</definedName>
    <definedName name="wrn.Frans." localSheetId="19" hidden="1">{"tabfr1 rrn",#N/A,FALSE,"tabel 1 lftd_sexe";"tabfr2 rrn",#N/A,FALSE,"tabel 2 act";"tabfr3 rrn",#N/A,FALSE,"tabel 3 sect_stat";"tabfr4 rrn",#N/A,FALSE,"tabel 4 domicile";"tabfr5 rrn",#N/A,FALSE,"tabel 5 typ_prest";"tabfr6 rrn",#N/A,FALSE,"tabel 6 sect_dim"}</definedName>
    <definedName name="wrn.Frans." localSheetId="12" hidden="1">{"tabfr1 rrn",#N/A,FALSE,"tabel 1 lftd_sexe";"tabfr2 rrn",#N/A,FALSE,"tabel 2 act";"tabfr3 rrn",#N/A,FALSE,"tabel 3 sect_stat";"tabfr4 rrn",#N/A,FALSE,"tabel 4 domicile";"tabfr5 rrn",#N/A,FALSE,"tabel 5 typ_prest";"tabfr6 rrn",#N/A,FALSE,"tabel 6 sect_dim"}</definedName>
    <definedName name="wrn.Frans." localSheetId="16" hidden="1">{"tabfr1 rrn",#N/A,FALSE,"tabel 1 lftd_sexe";"tabfr2 rrn",#N/A,FALSE,"tabel 2 act";"tabfr3 rrn",#N/A,FALSE,"tabel 3 sect_stat";"tabfr4 rrn",#N/A,FALSE,"tabel 4 domicile";"tabfr5 rrn",#N/A,FALSE,"tabel 5 typ_prest";"tabfr6 rrn",#N/A,FALSE,"tabel 6 sect_dim"}</definedName>
    <definedName name="wrn.Frans." localSheetId="18" hidden="1">{"tabfr1 rrn",#N/A,FALSE,"tabel 1 lftd_sexe";"tabfr2 rrn",#N/A,FALSE,"tabel 2 act";"tabfr3 rrn",#N/A,FALSE,"tabel 3 sect_stat";"tabfr4 rrn",#N/A,FALSE,"tabel 4 domicile";"tabfr5 rrn",#N/A,FALSE,"tabel 5 typ_prest";"tabfr6 rrn",#N/A,FALSE,"tabel 6 sect_dim"}</definedName>
    <definedName name="wrn.Frans." localSheetId="20" hidden="1">{"tabfr1 rrn",#N/A,FALSE,"tabel 1 lftd_sexe";"tabfr2 rrn",#N/A,FALSE,"tabel 2 act";"tabfr3 rrn",#N/A,FALSE,"tabel 3 sect_stat";"tabfr4 rrn",#N/A,FALSE,"tabel 4 domicile";"tabfr5 rrn",#N/A,FALSE,"tabel 5 typ_prest";"tabfr6 rrn",#N/A,FALSE,"tabel 6 sect_dim"}</definedName>
    <definedName name="wrn.Frans." localSheetId="11" hidden="1">{"tabfr1 rrn",#N/A,FALSE,"tabel 1 lftd_sexe";"tabfr2 rrn",#N/A,FALSE,"tabel 2 act";"tabfr3 rrn",#N/A,FALSE,"tabel 3 sect_stat";"tabfr4 rrn",#N/A,FALSE,"tabel 4 domicile";"tabfr5 rrn",#N/A,FALSE,"tabel 5 typ_prest";"tabfr6 rrn",#N/A,FALSE,"tabel 6 sect_dim"}</definedName>
    <definedName name="wrn.Frans." hidden="1">{"tabfr1 rrn",#N/A,FALSE,"tabel 1 lftd_sexe";"tabfr2 rrn",#N/A,FALSE,"tabel 2 act";"tabfr3 rrn",#N/A,FALSE,"tabel 3 sect_stat";"tabfr4 rrn",#N/A,FALSE,"tabel 4 domicile";"tabfr5 rrn",#N/A,FALSE,"tabel 5 typ_prest";"tabfr6 rrn",#N/A,FALSE,"tabel 6 sect_dim"}</definedName>
    <definedName name="wrn.Nederlands." localSheetId="9" hidden="1">{"tabnl1 rrn",#N/A,FALSE,"tabel 1 lftd_sexe";"tabnl2 rrn",#N/A,FALSE,"tabel 2 act";"tabnl3 rrn",#N/A,FALSE,"tabel 3 sect_stat";"tabnl4 rrn",#N/A,FALSE,"tabel 4 domicile";"tabnl5 rrn",#N/A,FALSE,"tabel 5 typ_prest";"tabnl6 rrn",#N/A,FALSE,"tabel 6 sect_dim"}</definedName>
    <definedName name="wrn.Nederlands." localSheetId="0" hidden="1">{"tabnl1 rrn",#N/A,FALSE,"tabel 1 lftd_sexe";"tabnl2 rrn",#N/A,FALSE,"tabel 2 act";"tabnl3 rrn",#N/A,FALSE,"tabel 3 sect_stat";"tabnl4 rrn",#N/A,FALSE,"tabel 4 domicile";"tabnl5 rrn",#N/A,FALSE,"tabel 5 typ_prest";"tabnl6 rrn",#N/A,FALSE,"tabel 6 sect_dim"}</definedName>
    <definedName name="wrn.Nederlands." localSheetId="13" hidden="1">{"tabnl1 rrn",#N/A,FALSE,"tabel 1 lftd_sexe";"tabnl2 rrn",#N/A,FALSE,"tabel 2 act";"tabnl3 rrn",#N/A,FALSE,"tabel 3 sect_stat";"tabnl4 rrn",#N/A,FALSE,"tabel 4 domicile";"tabnl5 rrn",#N/A,FALSE,"tabel 5 typ_prest";"tabnl6 rrn",#N/A,FALSE,"tabel 6 sect_dim"}</definedName>
    <definedName name="wrn.Nederlands." localSheetId="14" hidden="1">{"tabnl1 rrn",#N/A,FALSE,"tabel 1 lftd_sexe";"tabnl2 rrn",#N/A,FALSE,"tabel 2 act";"tabnl3 rrn",#N/A,FALSE,"tabel 3 sect_stat";"tabnl4 rrn",#N/A,FALSE,"tabel 4 domicile";"tabnl5 rrn",#N/A,FALSE,"tabel 5 typ_prest";"tabnl6 rrn",#N/A,FALSE,"tabel 6 sect_dim"}</definedName>
    <definedName name="wrn.Nederlands." localSheetId="15" hidden="1">{"tabnl1 rrn",#N/A,FALSE,"tabel 1 lftd_sexe";"tabnl2 rrn",#N/A,FALSE,"tabel 2 act";"tabnl3 rrn",#N/A,FALSE,"tabel 3 sect_stat";"tabnl4 rrn",#N/A,FALSE,"tabel 4 domicile";"tabnl5 rrn",#N/A,FALSE,"tabel 5 typ_prest";"tabnl6 rrn",#N/A,FALSE,"tabel 6 sect_dim"}</definedName>
    <definedName name="wrn.Nederlands." localSheetId="17" hidden="1">{"tabnl1 rrn",#N/A,FALSE,"tabel 1 lftd_sexe";"tabnl2 rrn",#N/A,FALSE,"tabel 2 act";"tabnl3 rrn",#N/A,FALSE,"tabel 3 sect_stat";"tabnl4 rrn",#N/A,FALSE,"tabel 4 domicile";"tabnl5 rrn",#N/A,FALSE,"tabel 5 typ_prest";"tabnl6 rrn",#N/A,FALSE,"tabel 6 sect_dim"}</definedName>
    <definedName name="wrn.Nederlands." localSheetId="19" hidden="1">{"tabnl1 rrn",#N/A,FALSE,"tabel 1 lftd_sexe";"tabnl2 rrn",#N/A,FALSE,"tabel 2 act";"tabnl3 rrn",#N/A,FALSE,"tabel 3 sect_stat";"tabnl4 rrn",#N/A,FALSE,"tabel 4 domicile";"tabnl5 rrn",#N/A,FALSE,"tabel 5 typ_prest";"tabnl6 rrn",#N/A,FALSE,"tabel 6 sect_dim"}</definedName>
    <definedName name="wrn.Nederlands." localSheetId="12" hidden="1">{"tabnl1 rrn",#N/A,FALSE,"tabel 1 lftd_sexe";"tabnl2 rrn",#N/A,FALSE,"tabel 2 act";"tabnl3 rrn",#N/A,FALSE,"tabel 3 sect_stat";"tabnl4 rrn",#N/A,FALSE,"tabel 4 domicile";"tabnl5 rrn",#N/A,FALSE,"tabel 5 typ_prest";"tabnl6 rrn",#N/A,FALSE,"tabel 6 sect_dim"}</definedName>
    <definedName name="wrn.Nederlands." localSheetId="16" hidden="1">{"tabnl1 rrn",#N/A,FALSE,"tabel 1 lftd_sexe";"tabnl2 rrn",#N/A,FALSE,"tabel 2 act";"tabnl3 rrn",#N/A,FALSE,"tabel 3 sect_stat";"tabnl4 rrn",#N/A,FALSE,"tabel 4 domicile";"tabnl5 rrn",#N/A,FALSE,"tabel 5 typ_prest";"tabnl6 rrn",#N/A,FALSE,"tabel 6 sect_dim"}</definedName>
    <definedName name="wrn.Nederlands." localSheetId="18" hidden="1">{"tabnl1 rrn",#N/A,FALSE,"tabel 1 lftd_sexe";"tabnl2 rrn",#N/A,FALSE,"tabel 2 act";"tabnl3 rrn",#N/A,FALSE,"tabel 3 sect_stat";"tabnl4 rrn",#N/A,FALSE,"tabel 4 domicile";"tabnl5 rrn",#N/A,FALSE,"tabel 5 typ_prest";"tabnl6 rrn",#N/A,FALSE,"tabel 6 sect_dim"}</definedName>
    <definedName name="wrn.Nederlands." localSheetId="20" hidden="1">{"tabnl1 rrn",#N/A,FALSE,"tabel 1 lftd_sexe";"tabnl2 rrn",#N/A,FALSE,"tabel 2 act";"tabnl3 rrn",#N/A,FALSE,"tabel 3 sect_stat";"tabnl4 rrn",#N/A,FALSE,"tabel 4 domicile";"tabnl5 rrn",#N/A,FALSE,"tabel 5 typ_prest";"tabnl6 rrn",#N/A,FALSE,"tabel 6 sect_dim"}</definedName>
    <definedName name="wrn.Nederlands." localSheetId="11" hidden="1">{"tabnl1 rrn",#N/A,FALSE,"tabel 1 lftd_sexe";"tabnl2 rrn",#N/A,FALSE,"tabel 2 act";"tabnl3 rrn",#N/A,FALSE,"tabel 3 sect_stat";"tabnl4 rrn",#N/A,FALSE,"tabel 4 domicile";"tabnl5 rrn",#N/A,FALSE,"tabel 5 typ_prest";"tabnl6 rrn",#N/A,FALSE,"tabel 6 sect_dim"}</definedName>
    <definedName name="wrn.Nederlands." hidden="1">{"tabnl1 rrn",#N/A,FALSE,"tabel 1 lftd_sexe";"tabnl2 rrn",#N/A,FALSE,"tabel 2 act";"tabnl3 rrn",#N/A,FALSE,"tabel 3 sect_stat";"tabnl4 rrn",#N/A,FALSE,"tabel 4 domicile";"tabnl5 rrn",#N/A,FALSE,"tabel 5 typ_prest";"tabnl6 rrn",#N/A,FALSE,"tabel 6 sect_dim"}</definedName>
    <definedName name="wrn.nl." localSheetId="9"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0"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3"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4"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5"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7"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9"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2"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6"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8"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20"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localSheetId="11"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 name="wrn.nl." hidden="1">{"nl (tabel 1)",#N/A,FALSE,"tabel 1 sect_lftd";"nl (tabel 2)",#N/A,FALSE,"tabel 2 act-lftd";"nl (tabel 3)",#N/A,FALSE,"tabel 3 act-sectr_T";"nl (tabel 4)",#N/A,FALSE,"tabel 4 act-sectr";"nl (tabel 5)",#N/A,FALSE,"tabel 5 act-hfdv";"nl (tabel 6)",#N/A,FALSE,"tabel 6 hfdv-lftd";"nl (tabel 7)",#N/A,FALSE,"tabel 7 act-dagl";"nl (tabel 7bis)",#N/A,FALSE,"tabel 7 act-daglbis";"nl (tabel 7ter)",#N/A,FALSE,"tabel 7 act-daglter";"nl (tabel 7quater)",#N/A,FALSE,"tabel 7 act-daglquater";"nl (tabel 8)",#N/A,FALSE,"tabel 8 typprest_act";"nl (tabel 8bis)",#N/A,FALSE,"tabel 8 typprest_act_bis";"nl (tabel 8ter)",#N/A,FALSE,"tabel 8 typprest_act_ter";"nl (tabel 9)",#N/A,FALSE,"tabel 9 act-dim";"nl (tabel 9bis)",#N/A,FALSE,"tabel 9 act-dim_bis";"nl (tabel 9ter)",#N/A,FALSE,"tabel 9 act-dim_ter";"nl (tabel 10)",#N/A,FALSE,"tabel 10 typprest_lftd";"nl (tabel 10bis)",#N/A,FALSE,"tabel 10 typprest_lftd_bis";"nl (tabel 10ter)",#N/A,FALSE,"tabel 10 typprest_lftd_ter"}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38" l="1"/>
  <c r="F12" i="38"/>
  <c r="I54" i="37" l="1"/>
  <c r="D54" i="37"/>
  <c r="G52" i="37"/>
  <c r="G51" i="37"/>
  <c r="G50" i="37"/>
  <c r="G49" i="37"/>
  <c r="G48" i="37"/>
  <c r="G47" i="37"/>
  <c r="G46" i="37"/>
  <c r="G45" i="37"/>
  <c r="G44" i="37"/>
  <c r="G43" i="37"/>
  <c r="G42" i="37"/>
  <c r="G41" i="37"/>
  <c r="G40" i="37"/>
  <c r="G39" i="37"/>
  <c r="G38" i="37"/>
  <c r="D24" i="37"/>
  <c r="I24" i="37"/>
  <c r="L8" i="37"/>
  <c r="G24" i="37"/>
  <c r="G9" i="37"/>
  <c r="G10" i="37"/>
  <c r="G11" i="37"/>
  <c r="G12" i="37"/>
  <c r="G13" i="37"/>
  <c r="G14" i="37"/>
  <c r="G15" i="37"/>
  <c r="G16" i="37"/>
  <c r="G17" i="37"/>
  <c r="G18" i="37"/>
  <c r="G19" i="37"/>
  <c r="G20" i="37"/>
  <c r="G21" i="37"/>
  <c r="G22" i="37"/>
  <c r="G8" i="37"/>
  <c r="G79" i="41"/>
  <c r="G78" i="41"/>
  <c r="G77" i="41"/>
  <c r="G76" i="41"/>
  <c r="G73" i="41"/>
  <c r="G72" i="41"/>
  <c r="G71" i="41"/>
  <c r="G70" i="41"/>
  <c r="G69" i="41"/>
  <c r="G68" i="41"/>
  <c r="G67" i="41"/>
  <c r="G66" i="41"/>
  <c r="G65" i="41"/>
  <c r="G64" i="41"/>
  <c r="G63" i="41"/>
  <c r="G62" i="41"/>
  <c r="G61" i="41"/>
  <c r="G60" i="41"/>
  <c r="G59" i="41"/>
  <c r="G58" i="41"/>
  <c r="G57" i="41"/>
  <c r="G56" i="41"/>
  <c r="G55" i="41"/>
  <c r="G54" i="41"/>
  <c r="G53" i="41"/>
  <c r="G52" i="41"/>
  <c r="G51" i="41"/>
  <c r="G50" i="41"/>
  <c r="G49" i="41"/>
  <c r="G39" i="41"/>
  <c r="G38" i="41"/>
  <c r="G37" i="41"/>
  <c r="G36" i="41"/>
  <c r="G33" i="41"/>
  <c r="G32" i="41"/>
  <c r="G31" i="41"/>
  <c r="G30" i="41"/>
  <c r="G29" i="41"/>
  <c r="G28" i="41"/>
  <c r="G27" i="41"/>
  <c r="G26" i="41"/>
  <c r="G25" i="41"/>
  <c r="G24" i="41"/>
  <c r="G23" i="41"/>
  <c r="G22" i="41"/>
  <c r="G21" i="41"/>
  <c r="G20" i="41"/>
  <c r="G19" i="41"/>
  <c r="G18" i="41"/>
  <c r="G17" i="41"/>
  <c r="G16" i="41"/>
  <c r="G15" i="41"/>
  <c r="G14" i="41"/>
  <c r="G13" i="41"/>
  <c r="G12" i="41"/>
  <c r="G11" i="41"/>
  <c r="G10" i="41"/>
  <c r="G9" i="41"/>
  <c r="L79" i="41"/>
  <c r="L78" i="41"/>
  <c r="L77" i="41"/>
  <c r="L76" i="41"/>
  <c r="L73" i="41"/>
  <c r="L72" i="41"/>
  <c r="L71" i="41"/>
  <c r="L70" i="41"/>
  <c r="L69" i="41"/>
  <c r="L68" i="41"/>
  <c r="L67" i="41"/>
  <c r="L66" i="41"/>
  <c r="L65" i="41"/>
  <c r="L64" i="41"/>
  <c r="L63" i="41"/>
  <c r="L62" i="41"/>
  <c r="L61" i="41"/>
  <c r="L60" i="41"/>
  <c r="L59" i="41"/>
  <c r="L58" i="41"/>
  <c r="L57" i="41"/>
  <c r="L56" i="41"/>
  <c r="L55" i="41"/>
  <c r="L54" i="41"/>
  <c r="L53" i="41"/>
  <c r="L52" i="41"/>
  <c r="L51" i="41"/>
  <c r="L50" i="41"/>
  <c r="L49" i="41"/>
  <c r="Q79" i="41"/>
  <c r="Q78" i="41"/>
  <c r="Q77" i="41"/>
  <c r="Q76" i="41"/>
  <c r="Q73" i="41"/>
  <c r="Q72" i="41"/>
  <c r="Q71" i="41"/>
  <c r="Q70" i="41"/>
  <c r="Q69" i="41"/>
  <c r="Q68" i="41"/>
  <c r="Q67" i="41"/>
  <c r="Q66" i="41"/>
  <c r="Q65" i="41"/>
  <c r="Q64" i="41"/>
  <c r="Q63" i="41"/>
  <c r="Q62" i="41"/>
  <c r="Q61" i="41"/>
  <c r="Q60" i="41"/>
  <c r="Q59" i="41"/>
  <c r="Q58" i="41"/>
  <c r="Q57" i="41"/>
  <c r="Q56" i="41"/>
  <c r="Q55" i="41"/>
  <c r="Q54" i="41"/>
  <c r="Q53" i="41"/>
  <c r="Q52" i="41"/>
  <c r="Q51" i="41"/>
  <c r="Q50" i="41"/>
  <c r="Q49" i="41"/>
  <c r="Q39" i="41"/>
  <c r="Q38" i="41"/>
  <c r="Q37" i="41"/>
  <c r="Q36" i="41"/>
  <c r="Q33" i="41"/>
  <c r="Q32" i="41"/>
  <c r="Q31" i="41"/>
  <c r="Q30" i="41"/>
  <c r="Q29" i="41"/>
  <c r="Q28" i="41"/>
  <c r="Q27" i="41"/>
  <c r="Q26" i="41"/>
  <c r="Q25" i="41"/>
  <c r="Q24" i="41"/>
  <c r="Q23" i="41"/>
  <c r="Q22" i="41"/>
  <c r="Q21" i="41"/>
  <c r="Q20" i="41"/>
  <c r="Q19" i="41"/>
  <c r="Q18" i="41"/>
  <c r="Q17" i="41"/>
  <c r="Q16" i="41"/>
  <c r="Q15" i="41"/>
  <c r="Q14" i="41"/>
  <c r="Q13" i="41"/>
  <c r="Q12" i="41"/>
  <c r="Q11" i="41"/>
  <c r="Q10" i="41"/>
  <c r="Q9" i="41"/>
  <c r="L37" i="41"/>
  <c r="L38" i="41"/>
  <c r="L39" i="41"/>
  <c r="L36" i="41"/>
  <c r="L10" i="41"/>
  <c r="L11" i="41"/>
  <c r="L12" i="41"/>
  <c r="L13" i="41"/>
  <c r="L14" i="41"/>
  <c r="L15" i="41"/>
  <c r="L16" i="41"/>
  <c r="L17" i="41"/>
  <c r="L18" i="41"/>
  <c r="L19" i="41"/>
  <c r="L20" i="41"/>
  <c r="L21" i="41"/>
  <c r="L22" i="41"/>
  <c r="L23" i="41"/>
  <c r="L24" i="41"/>
  <c r="L25" i="41"/>
  <c r="L26" i="41"/>
  <c r="L27" i="41"/>
  <c r="L28" i="41"/>
  <c r="L29" i="41"/>
  <c r="L30" i="41"/>
  <c r="L31" i="41"/>
  <c r="L32" i="41"/>
  <c r="L33" i="41"/>
  <c r="L9" i="41"/>
  <c r="N24" i="40"/>
  <c r="N49" i="40"/>
  <c r="K49" i="40"/>
  <c r="J49" i="40"/>
  <c r="I49" i="40"/>
  <c r="I24" i="40"/>
  <c r="D49" i="40"/>
  <c r="D24" i="40"/>
  <c r="R18" i="40"/>
  <c r="R15" i="40"/>
  <c r="R14" i="40"/>
  <c r="R10" i="40"/>
  <c r="H9" i="40"/>
  <c r="H14" i="40"/>
  <c r="H17" i="40"/>
  <c r="H8" i="40"/>
  <c r="Q21" i="40"/>
  <c r="R21" i="40" s="1"/>
  <c r="Q20" i="40"/>
  <c r="R20" i="40" s="1"/>
  <c r="Q19" i="40"/>
  <c r="R19" i="40" s="1"/>
  <c r="Q18" i="40"/>
  <c r="Q17" i="40"/>
  <c r="R17" i="40" s="1"/>
  <c r="Q16" i="40"/>
  <c r="R16" i="40" s="1"/>
  <c r="Q15" i="40"/>
  <c r="Q14" i="40"/>
  <c r="Q13" i="40"/>
  <c r="R13" i="40" s="1"/>
  <c r="Q12" i="40"/>
  <c r="R12" i="40" s="1"/>
  <c r="Q11" i="40"/>
  <c r="R11" i="40" s="1"/>
  <c r="Q10" i="40"/>
  <c r="Q9" i="40"/>
  <c r="R9" i="40" s="1"/>
  <c r="Q8" i="40"/>
  <c r="R8" i="40" s="1"/>
  <c r="L21" i="40"/>
  <c r="M21" i="40" s="1"/>
  <c r="L20" i="40"/>
  <c r="M20" i="40" s="1"/>
  <c r="L19" i="40"/>
  <c r="M19" i="40" s="1"/>
  <c r="L18" i="40"/>
  <c r="M18" i="40" s="1"/>
  <c r="L17" i="40"/>
  <c r="M17" i="40" s="1"/>
  <c r="L16" i="40"/>
  <c r="M16" i="40" s="1"/>
  <c r="L15" i="40"/>
  <c r="M15" i="40" s="1"/>
  <c r="L14" i="40"/>
  <c r="M14" i="40" s="1"/>
  <c r="L13" i="40"/>
  <c r="M13" i="40" s="1"/>
  <c r="L12" i="40"/>
  <c r="M12" i="40" s="1"/>
  <c r="L11" i="40"/>
  <c r="M11" i="40" s="1"/>
  <c r="L10" i="40"/>
  <c r="M10" i="40" s="1"/>
  <c r="L9" i="40"/>
  <c r="M9" i="40" s="1"/>
  <c r="L8" i="40"/>
  <c r="M8" i="40" s="1"/>
  <c r="G9" i="40"/>
  <c r="G10" i="40"/>
  <c r="H10" i="40" s="1"/>
  <c r="G11" i="40"/>
  <c r="H11" i="40" s="1"/>
  <c r="G12" i="40"/>
  <c r="H12" i="40" s="1"/>
  <c r="G13" i="40"/>
  <c r="H13" i="40" s="1"/>
  <c r="G14" i="40"/>
  <c r="G15" i="40"/>
  <c r="H15" i="40" s="1"/>
  <c r="G16" i="40"/>
  <c r="H16" i="40" s="1"/>
  <c r="G17" i="40"/>
  <c r="G18" i="40"/>
  <c r="H18" i="40" s="1"/>
  <c r="G19" i="40"/>
  <c r="H19" i="40" s="1"/>
  <c r="G20" i="40"/>
  <c r="H20" i="40" s="1"/>
  <c r="G21" i="40"/>
  <c r="H21" i="40" s="1"/>
  <c r="G8" i="40"/>
  <c r="H29" i="38"/>
  <c r="H13" i="38"/>
  <c r="C13" i="38"/>
  <c r="C29" i="38"/>
  <c r="F28" i="38"/>
  <c r="F27" i="38"/>
  <c r="F26" i="38"/>
  <c r="F25" i="38"/>
  <c r="F24" i="38"/>
  <c r="F11" i="38"/>
  <c r="F9" i="38"/>
  <c r="F8" i="38"/>
  <c r="K28" i="38"/>
  <c r="K27" i="38"/>
  <c r="K26" i="38"/>
  <c r="K25" i="38"/>
  <c r="K24" i="38"/>
  <c r="K12" i="38"/>
  <c r="K11" i="38"/>
  <c r="K10" i="38"/>
  <c r="K9" i="38"/>
  <c r="K8" i="38"/>
  <c r="D79" i="46" l="1"/>
  <c r="F10" i="38"/>
  <c r="P78" i="41"/>
  <c r="O78" i="41"/>
  <c r="N78" i="41"/>
  <c r="K78" i="41"/>
  <c r="J78" i="41"/>
  <c r="I78" i="41"/>
  <c r="F78" i="41"/>
  <c r="E78" i="41"/>
  <c r="H78" i="41" s="1"/>
  <c r="D78" i="41"/>
  <c r="P77" i="41"/>
  <c r="R77" i="41" s="1"/>
  <c r="O77" i="41"/>
  <c r="N77" i="41"/>
  <c r="K77" i="41"/>
  <c r="J77" i="41"/>
  <c r="I77" i="41"/>
  <c r="F77" i="41"/>
  <c r="E77" i="41"/>
  <c r="D77" i="41"/>
  <c r="P76" i="41"/>
  <c r="O76" i="41"/>
  <c r="N76" i="41"/>
  <c r="N79" i="41" s="1"/>
  <c r="M76" i="41"/>
  <c r="K76" i="41"/>
  <c r="J76" i="41"/>
  <c r="I76" i="41"/>
  <c r="F76" i="41"/>
  <c r="E76" i="41"/>
  <c r="D76" i="41"/>
  <c r="P39" i="41"/>
  <c r="O39" i="41"/>
  <c r="P38" i="41"/>
  <c r="O38" i="41"/>
  <c r="N38" i="41"/>
  <c r="P37" i="41"/>
  <c r="O37" i="41"/>
  <c r="R37" i="41" s="1"/>
  <c r="N37" i="41"/>
  <c r="P36" i="41"/>
  <c r="R36" i="41" s="1"/>
  <c r="O36" i="41"/>
  <c r="N36" i="41"/>
  <c r="K38" i="41"/>
  <c r="J38" i="41"/>
  <c r="I38" i="41"/>
  <c r="M37" i="41"/>
  <c r="K37" i="41"/>
  <c r="J37" i="41"/>
  <c r="I37" i="41"/>
  <c r="K36" i="41"/>
  <c r="M36" i="41" s="1"/>
  <c r="J36" i="41"/>
  <c r="I36" i="41"/>
  <c r="I39" i="41" s="1"/>
  <c r="H38" i="41"/>
  <c r="H10" i="41"/>
  <c r="H11" i="41"/>
  <c r="H13" i="41"/>
  <c r="H14" i="41"/>
  <c r="H15" i="41"/>
  <c r="H16" i="41"/>
  <c r="H17" i="41"/>
  <c r="H18" i="41"/>
  <c r="H19" i="41"/>
  <c r="H20" i="41"/>
  <c r="H21" i="41"/>
  <c r="H22" i="41"/>
  <c r="H23" i="41"/>
  <c r="H24" i="41"/>
  <c r="H25" i="41"/>
  <c r="H26" i="41"/>
  <c r="H27" i="41"/>
  <c r="H28" i="41"/>
  <c r="H29" i="41"/>
  <c r="H30" i="41"/>
  <c r="H31" i="41"/>
  <c r="H32" i="41"/>
  <c r="H33" i="41"/>
  <c r="H9" i="41"/>
  <c r="F36" i="41"/>
  <c r="H36" i="41" s="1"/>
  <c r="F37" i="41"/>
  <c r="H37" i="41" s="1"/>
  <c r="F38" i="41"/>
  <c r="E36" i="41"/>
  <c r="E39" i="41" s="1"/>
  <c r="E37" i="41"/>
  <c r="E38" i="41"/>
  <c r="D38" i="41"/>
  <c r="D37" i="41"/>
  <c r="D39" i="41" s="1"/>
  <c r="D36" i="41"/>
  <c r="Q49" i="40"/>
  <c r="P49" i="40"/>
  <c r="O49" i="40"/>
  <c r="F49" i="40"/>
  <c r="E49" i="40"/>
  <c r="N77" i="46"/>
  <c r="O77" i="46"/>
  <c r="R77" i="46" s="1"/>
  <c r="S77" i="46" s="1"/>
  <c r="N78" i="46"/>
  <c r="O78" i="46"/>
  <c r="N79" i="46"/>
  <c r="O79" i="46"/>
  <c r="R79" i="46" s="1"/>
  <c r="S79" i="46" s="1"/>
  <c r="N80" i="46"/>
  <c r="O80" i="46"/>
  <c r="N81" i="46"/>
  <c r="O81" i="46"/>
  <c r="R81" i="46" s="1"/>
  <c r="S81" i="46" s="1"/>
  <c r="O69" i="46"/>
  <c r="N69" i="46"/>
  <c r="O68" i="46"/>
  <c r="T68" i="46" s="1"/>
  <c r="U68" i="46" s="1"/>
  <c r="N68" i="46"/>
  <c r="D69" i="46"/>
  <c r="C69" i="46"/>
  <c r="D68" i="46"/>
  <c r="C68" i="46"/>
  <c r="N61" i="46"/>
  <c r="N60" i="46"/>
  <c r="N59" i="46"/>
  <c r="N58" i="46"/>
  <c r="O61" i="46"/>
  <c r="O60" i="46"/>
  <c r="O59" i="46"/>
  <c r="O58" i="46"/>
  <c r="N52" i="46"/>
  <c r="P52" i="46" s="1"/>
  <c r="Q52" i="46" s="1"/>
  <c r="N51" i="46"/>
  <c r="R51" i="46" s="1"/>
  <c r="S51" i="46" s="1"/>
  <c r="N50" i="46"/>
  <c r="N49" i="46"/>
  <c r="O52" i="46"/>
  <c r="O51" i="46"/>
  <c r="O50" i="46"/>
  <c r="O49" i="46"/>
  <c r="O43" i="46"/>
  <c r="O42" i="46"/>
  <c r="O41" i="46"/>
  <c r="T41" i="46" s="1"/>
  <c r="O40" i="46"/>
  <c r="O39" i="46"/>
  <c r="N43" i="46"/>
  <c r="P43" i="46" s="1"/>
  <c r="Q43" i="46" s="1"/>
  <c r="N42" i="46"/>
  <c r="N41" i="46"/>
  <c r="N40" i="46"/>
  <c r="N39" i="46"/>
  <c r="N21" i="46"/>
  <c r="P21" i="46" s="1"/>
  <c r="Q21" i="46" s="1"/>
  <c r="O21" i="46"/>
  <c r="O24" i="46"/>
  <c r="R24" i="46" s="1"/>
  <c r="S24" i="46" s="1"/>
  <c r="O23" i="46"/>
  <c r="O22" i="46"/>
  <c r="T22" i="46" s="1"/>
  <c r="O20" i="46"/>
  <c r="N24" i="46"/>
  <c r="N23" i="46"/>
  <c r="N22" i="46"/>
  <c r="N20" i="46"/>
  <c r="D43" i="46"/>
  <c r="C43" i="46"/>
  <c r="O93" i="46"/>
  <c r="N93" i="46"/>
  <c r="D93" i="46"/>
  <c r="C93" i="46"/>
  <c r="O92" i="46"/>
  <c r="N92" i="46"/>
  <c r="D92" i="46"/>
  <c r="C92" i="46"/>
  <c r="O91" i="46"/>
  <c r="N91" i="46"/>
  <c r="D91" i="46"/>
  <c r="C91" i="46"/>
  <c r="O90" i="46"/>
  <c r="N90" i="46"/>
  <c r="D90" i="46"/>
  <c r="C90" i="46"/>
  <c r="O89" i="46"/>
  <c r="N89" i="46"/>
  <c r="D89" i="46"/>
  <c r="C89" i="46"/>
  <c r="D81" i="46"/>
  <c r="C81" i="46"/>
  <c r="D80" i="46"/>
  <c r="C80" i="46"/>
  <c r="C79" i="46"/>
  <c r="D78" i="46"/>
  <c r="C78" i="46"/>
  <c r="D77" i="46"/>
  <c r="C77" i="46"/>
  <c r="B69" i="46"/>
  <c r="B68" i="46"/>
  <c r="D61" i="46"/>
  <c r="G61" i="46" s="1"/>
  <c r="H61" i="46" s="1"/>
  <c r="C61" i="46"/>
  <c r="D60" i="46"/>
  <c r="C60" i="46"/>
  <c r="D59" i="46"/>
  <c r="C59" i="46"/>
  <c r="D58" i="46"/>
  <c r="C58" i="46"/>
  <c r="D52" i="46"/>
  <c r="C52" i="46"/>
  <c r="B52" i="46"/>
  <c r="I52" i="46" s="1"/>
  <c r="J52" i="46" s="1"/>
  <c r="D51" i="46"/>
  <c r="I51" i="46" s="1"/>
  <c r="J51" i="46" s="1"/>
  <c r="C51" i="46"/>
  <c r="B51" i="46"/>
  <c r="D50" i="46"/>
  <c r="C50" i="46"/>
  <c r="B50" i="46"/>
  <c r="D49" i="46"/>
  <c r="C49" i="46"/>
  <c r="B49" i="46"/>
  <c r="B43" i="46"/>
  <c r="D42" i="46"/>
  <c r="C42" i="46"/>
  <c r="B42" i="46"/>
  <c r="D41" i="46"/>
  <c r="C41" i="46"/>
  <c r="B41" i="46"/>
  <c r="I41" i="46" s="1"/>
  <c r="J41" i="46" s="1"/>
  <c r="D40" i="46"/>
  <c r="C40" i="46"/>
  <c r="B40" i="46"/>
  <c r="D39" i="46"/>
  <c r="C39" i="46"/>
  <c r="B39" i="46"/>
  <c r="D24" i="46"/>
  <c r="C24" i="46"/>
  <c r="E24" i="46" s="1"/>
  <c r="F24" i="46" s="1"/>
  <c r="B24" i="46"/>
  <c r="D23" i="46"/>
  <c r="C23" i="46"/>
  <c r="B23" i="46"/>
  <c r="E23" i="46" s="1"/>
  <c r="F23" i="46" s="1"/>
  <c r="D22" i="46"/>
  <c r="C22" i="46"/>
  <c r="B22" i="46"/>
  <c r="D21" i="46"/>
  <c r="G21" i="46" s="1"/>
  <c r="H21" i="46" s="1"/>
  <c r="C21" i="46"/>
  <c r="B21" i="46"/>
  <c r="D20" i="46"/>
  <c r="C20" i="46"/>
  <c r="B20" i="46"/>
  <c r="I20" i="46" s="1"/>
  <c r="T51" i="46"/>
  <c r="U51" i="46" s="1"/>
  <c r="P24" i="46"/>
  <c r="Q24" i="46" s="1"/>
  <c r="R61" i="46" l="1"/>
  <c r="S61" i="46" s="1"/>
  <c r="R60" i="46"/>
  <c r="S60" i="46" s="1"/>
  <c r="R78" i="46"/>
  <c r="S78" i="46" s="1"/>
  <c r="R80" i="46"/>
  <c r="S80" i="46" s="1"/>
  <c r="N82" i="46"/>
  <c r="C70" i="46"/>
  <c r="G69" i="46"/>
  <c r="H69" i="46" s="1"/>
  <c r="D79" i="41"/>
  <c r="O79" i="41"/>
  <c r="M78" i="41"/>
  <c r="J39" i="41"/>
  <c r="M38" i="41"/>
  <c r="R39" i="41"/>
  <c r="F39" i="41"/>
  <c r="H39" i="41" s="1"/>
  <c r="K39" i="41"/>
  <c r="M39" i="41" s="1"/>
  <c r="N39" i="41"/>
  <c r="R78" i="41"/>
  <c r="J79" i="41"/>
  <c r="I79" i="41"/>
  <c r="E39" i="46"/>
  <c r="F39" i="46" s="1"/>
  <c r="R38" i="41"/>
  <c r="R49" i="40"/>
  <c r="G49" i="40"/>
  <c r="H49" i="40" s="1"/>
  <c r="L49" i="40"/>
  <c r="M49" i="40" s="1"/>
  <c r="G93" i="46"/>
  <c r="H93" i="46" s="1"/>
  <c r="G89" i="46"/>
  <c r="G91" i="46"/>
  <c r="H91" i="46" s="1"/>
  <c r="R89" i="46"/>
  <c r="S89" i="46" s="1"/>
  <c r="R91" i="46"/>
  <c r="S91" i="46" s="1"/>
  <c r="R93" i="46"/>
  <c r="S93" i="46" s="1"/>
  <c r="G92" i="46"/>
  <c r="H92" i="46" s="1"/>
  <c r="G90" i="46"/>
  <c r="H90" i="46" s="1"/>
  <c r="C94" i="46"/>
  <c r="G80" i="46"/>
  <c r="H80" i="46" s="1"/>
  <c r="G77" i="46"/>
  <c r="H77" i="46" s="1"/>
  <c r="R50" i="46"/>
  <c r="S50" i="46" s="1"/>
  <c r="R49" i="46"/>
  <c r="S49" i="46" s="1"/>
  <c r="E52" i="46"/>
  <c r="F52" i="46" s="1"/>
  <c r="I50" i="46"/>
  <c r="J50" i="46" s="1"/>
  <c r="E51" i="46"/>
  <c r="F51" i="46" s="1"/>
  <c r="R59" i="46"/>
  <c r="S59" i="46" s="1"/>
  <c r="P79" i="41"/>
  <c r="R79" i="41" s="1"/>
  <c r="M77" i="41"/>
  <c r="E79" i="41"/>
  <c r="F79" i="41"/>
  <c r="H77" i="41"/>
  <c r="K79" i="41"/>
  <c r="M79" i="41" s="1"/>
  <c r="H76" i="41"/>
  <c r="R76" i="41"/>
  <c r="E41" i="46"/>
  <c r="F41" i="46" s="1"/>
  <c r="G39" i="46"/>
  <c r="H39" i="46" s="1"/>
  <c r="G40" i="46"/>
  <c r="H40" i="46" s="1"/>
  <c r="C32" i="46"/>
  <c r="D30" i="46"/>
  <c r="N30" i="46"/>
  <c r="C33" i="46"/>
  <c r="C31" i="46"/>
  <c r="O30" i="46"/>
  <c r="D31" i="46"/>
  <c r="C30" i="46"/>
  <c r="N32" i="46"/>
  <c r="D32" i="46"/>
  <c r="O33" i="46"/>
  <c r="O32" i="46"/>
  <c r="O31" i="46"/>
  <c r="I23" i="46"/>
  <c r="J23" i="46" s="1"/>
  <c r="R90" i="46"/>
  <c r="S90" i="46" s="1"/>
  <c r="G78" i="46"/>
  <c r="H78" i="46" s="1"/>
  <c r="R92" i="46"/>
  <c r="S92" i="46" s="1"/>
  <c r="M25" i="46"/>
  <c r="U25" i="46" s="1"/>
  <c r="G52" i="46"/>
  <c r="H52" i="46" s="1"/>
  <c r="C25" i="46"/>
  <c r="D62" i="46"/>
  <c r="G79" i="46"/>
  <c r="H79" i="46" s="1"/>
  <c r="N94" i="46"/>
  <c r="P42" i="46"/>
  <c r="Q42" i="46" s="1"/>
  <c r="G81" i="46"/>
  <c r="H81" i="46" s="1"/>
  <c r="C53" i="46"/>
  <c r="N62" i="46"/>
  <c r="I42" i="46"/>
  <c r="J42" i="46" s="1"/>
  <c r="I21" i="46"/>
  <c r="J21" i="46" s="1"/>
  <c r="C82" i="46"/>
  <c r="M70" i="46"/>
  <c r="R21" i="46"/>
  <c r="S21" i="46" s="1"/>
  <c r="E40" i="46"/>
  <c r="F40" i="46" s="1"/>
  <c r="G59" i="46"/>
  <c r="H59" i="46" s="1"/>
  <c r="B53" i="46"/>
  <c r="E53" i="46" s="1"/>
  <c r="F53" i="46" s="1"/>
  <c r="D53" i="46"/>
  <c r="C62" i="46"/>
  <c r="T39" i="46"/>
  <c r="G23" i="46"/>
  <c r="H23" i="46" s="1"/>
  <c r="E22" i="46"/>
  <c r="F22" i="46" s="1"/>
  <c r="I24" i="46"/>
  <c r="J24" i="46" s="1"/>
  <c r="T52" i="46"/>
  <c r="U52" i="46" s="1"/>
  <c r="P69" i="46"/>
  <c r="Q69" i="46" s="1"/>
  <c r="E43" i="46"/>
  <c r="F43" i="46" s="1"/>
  <c r="P23" i="46"/>
  <c r="Q23" i="46" s="1"/>
  <c r="B25" i="46"/>
  <c r="D25" i="46"/>
  <c r="B44" i="46"/>
  <c r="G43" i="46"/>
  <c r="H43" i="46" s="1"/>
  <c r="T42" i="46"/>
  <c r="U22" i="46" s="1"/>
  <c r="B70" i="46"/>
  <c r="E70" i="46" s="1"/>
  <c r="F70" i="46" s="1"/>
  <c r="M53" i="46"/>
  <c r="T43" i="46"/>
  <c r="U13" i="46" s="1"/>
  <c r="P51" i="46"/>
  <c r="Q51" i="46" s="1"/>
  <c r="E42" i="46"/>
  <c r="F42" i="46" s="1"/>
  <c r="O70" i="46"/>
  <c r="R68" i="46"/>
  <c r="S68" i="46" s="1"/>
  <c r="R69" i="46"/>
  <c r="S69" i="46" s="1"/>
  <c r="T69" i="46"/>
  <c r="U69" i="46" s="1"/>
  <c r="T21" i="46"/>
  <c r="R22" i="46"/>
  <c r="S22" i="46" s="1"/>
  <c r="P22" i="46"/>
  <c r="Q22" i="46" s="1"/>
  <c r="N25" i="46"/>
  <c r="P25" i="46" s="1"/>
  <c r="Q25" i="46" s="1"/>
  <c r="R20" i="46"/>
  <c r="S20" i="46" s="1"/>
  <c r="I43" i="46"/>
  <c r="J43" i="46" s="1"/>
  <c r="D44" i="46"/>
  <c r="C44" i="46"/>
  <c r="E44" i="46" s="1"/>
  <c r="F44" i="46" s="1"/>
  <c r="R43" i="46"/>
  <c r="S43" i="46" s="1"/>
  <c r="R41" i="46"/>
  <c r="S41" i="46" s="1"/>
  <c r="N44" i="46"/>
  <c r="P40" i="46"/>
  <c r="Q40" i="46" s="1"/>
  <c r="T23" i="46"/>
  <c r="R42" i="46"/>
  <c r="S42" i="46" s="1"/>
  <c r="T50" i="46"/>
  <c r="U50" i="46" s="1"/>
  <c r="P68" i="46"/>
  <c r="Q68" i="46" s="1"/>
  <c r="M44" i="46"/>
  <c r="M15" i="46"/>
  <c r="U15" i="46" s="1"/>
  <c r="R39" i="46"/>
  <c r="S39" i="46" s="1"/>
  <c r="N53" i="46"/>
  <c r="O62" i="46"/>
  <c r="T40" i="46"/>
  <c r="U20" i="46" s="1"/>
  <c r="P50" i="46"/>
  <c r="Q50" i="46" s="1"/>
  <c r="I68" i="46"/>
  <c r="E69" i="46"/>
  <c r="F69" i="46" s="1"/>
  <c r="I69" i="46"/>
  <c r="J69" i="46" s="1"/>
  <c r="H89" i="46"/>
  <c r="D82" i="46"/>
  <c r="D94" i="46"/>
  <c r="O82" i="46"/>
  <c r="R82" i="46" s="1"/>
  <c r="S82" i="46" s="1"/>
  <c r="O94" i="46"/>
  <c r="D70" i="46"/>
  <c r="G68" i="46"/>
  <c r="G60" i="46"/>
  <c r="H60" i="46" s="1"/>
  <c r="G58" i="46"/>
  <c r="H58" i="46" s="1"/>
  <c r="G50" i="46"/>
  <c r="H50" i="46" s="1"/>
  <c r="G51" i="46"/>
  <c r="H51" i="46" s="1"/>
  <c r="E49" i="46"/>
  <c r="F49" i="46" s="1"/>
  <c r="I49" i="46"/>
  <c r="G42" i="46"/>
  <c r="H42" i="46" s="1"/>
  <c r="I40" i="46"/>
  <c r="J40" i="46" s="1"/>
  <c r="I39" i="46"/>
  <c r="E21" i="46"/>
  <c r="F21" i="46" s="1"/>
  <c r="I22" i="46"/>
  <c r="J22" i="46" s="1"/>
  <c r="G22" i="46"/>
  <c r="H22" i="46" s="1"/>
  <c r="J20" i="46"/>
  <c r="I53" i="46"/>
  <c r="J49" i="46"/>
  <c r="U41" i="46"/>
  <c r="U21" i="46"/>
  <c r="O44" i="46"/>
  <c r="T20" i="46"/>
  <c r="T24" i="46"/>
  <c r="P39" i="46"/>
  <c r="Q39" i="46" s="1"/>
  <c r="T49" i="46"/>
  <c r="R58" i="46"/>
  <c r="S58" i="46" s="1"/>
  <c r="N70" i="46"/>
  <c r="E20" i="46"/>
  <c r="F20" i="46" s="1"/>
  <c r="O53" i="46"/>
  <c r="P20" i="46"/>
  <c r="Q20" i="46" s="1"/>
  <c r="R23" i="46"/>
  <c r="S23" i="46" s="1"/>
  <c r="R40" i="46"/>
  <c r="S40" i="46" s="1"/>
  <c r="P41" i="46"/>
  <c r="Q41" i="46" s="1"/>
  <c r="P49" i="46"/>
  <c r="Q49" i="46" s="1"/>
  <c r="R52" i="46"/>
  <c r="S52" i="46" s="1"/>
  <c r="G20" i="46"/>
  <c r="G24" i="46"/>
  <c r="H24" i="46" s="1"/>
  <c r="O25" i="46"/>
  <c r="G41" i="46"/>
  <c r="H41" i="46" s="1"/>
  <c r="G49" i="46"/>
  <c r="E50" i="46"/>
  <c r="F50" i="46" s="1"/>
  <c r="E68" i="46"/>
  <c r="F68" i="46" s="1"/>
  <c r="R62" i="46" l="1"/>
  <c r="S62" i="46" s="1"/>
  <c r="U42" i="46"/>
  <c r="H79" i="41"/>
  <c r="O34" i="46"/>
  <c r="G94" i="46"/>
  <c r="H94" i="46"/>
  <c r="U23" i="46"/>
  <c r="I44" i="46"/>
  <c r="J44" i="46" s="1"/>
  <c r="U43" i="46"/>
  <c r="G32" i="46"/>
  <c r="H32" i="46" s="1"/>
  <c r="R30" i="46"/>
  <c r="S30" i="46" s="1"/>
  <c r="D33" i="46"/>
  <c r="G33" i="46" s="1"/>
  <c r="H33" i="46" s="1"/>
  <c r="G30" i="46"/>
  <c r="H30" i="46" s="1"/>
  <c r="C34" i="46"/>
  <c r="G31" i="46"/>
  <c r="H31" i="46" s="1"/>
  <c r="N33" i="46"/>
  <c r="R33" i="46" s="1"/>
  <c r="S33" i="46" s="1"/>
  <c r="R32" i="46"/>
  <c r="S32" i="46" s="1"/>
  <c r="N31" i="46"/>
  <c r="R31" i="46" s="1"/>
  <c r="S31" i="46" s="1"/>
  <c r="T70" i="46"/>
  <c r="U70" i="46" s="1"/>
  <c r="G82" i="46"/>
  <c r="H82" i="46" s="1"/>
  <c r="R94" i="46"/>
  <c r="S94" i="46" s="1"/>
  <c r="P70" i="46"/>
  <c r="Q70" i="46" s="1"/>
  <c r="J53" i="46"/>
  <c r="E25" i="46"/>
  <c r="F25" i="46" s="1"/>
  <c r="P53" i="46"/>
  <c r="Q53" i="46" s="1"/>
  <c r="J39" i="46"/>
  <c r="P44" i="46"/>
  <c r="Q44" i="46" s="1"/>
  <c r="U40" i="46"/>
  <c r="R70" i="46"/>
  <c r="S70" i="46" s="1"/>
  <c r="J68" i="46"/>
  <c r="I70" i="46"/>
  <c r="J70" i="46" s="1"/>
  <c r="G70" i="46"/>
  <c r="H70" i="46" s="1"/>
  <c r="H68" i="46"/>
  <c r="G62" i="46"/>
  <c r="H62" i="46" s="1"/>
  <c r="I25" i="46"/>
  <c r="J25" i="46" s="1"/>
  <c r="T25" i="46"/>
  <c r="R25" i="46"/>
  <c r="S25" i="46" s="1"/>
  <c r="R53" i="46"/>
  <c r="S53" i="46" s="1"/>
  <c r="T53" i="46"/>
  <c r="U53" i="46" s="1"/>
  <c r="U39" i="46"/>
  <c r="U49" i="46"/>
  <c r="H49" i="46"/>
  <c r="G53" i="46"/>
  <c r="H53" i="46" s="1"/>
  <c r="G25" i="46"/>
  <c r="H25" i="46" s="1"/>
  <c r="H20" i="46"/>
  <c r="G44" i="46"/>
  <c r="H44" i="46" s="1"/>
  <c r="T44" i="46"/>
  <c r="R44" i="46"/>
  <c r="S44" i="46" s="1"/>
  <c r="D34" i="46" l="1"/>
  <c r="N34" i="46"/>
  <c r="R34" i="46" s="1"/>
  <c r="S34" i="46" s="1"/>
  <c r="G34" i="46"/>
  <c r="H34" i="46" s="1"/>
  <c r="U44" i="46"/>
  <c r="U14" i="46"/>
  <c r="U24" i="46"/>
  <c r="O89" i="1" l="1"/>
  <c r="O90" i="1"/>
  <c r="O91" i="1"/>
  <c r="O92" i="1"/>
  <c r="O93" i="1"/>
  <c r="N90" i="1"/>
  <c r="N91" i="1"/>
  <c r="N92" i="1"/>
  <c r="N93" i="1"/>
  <c r="N89" i="1"/>
  <c r="D89" i="1"/>
  <c r="D90" i="1"/>
  <c r="D91" i="1"/>
  <c r="D92" i="1"/>
  <c r="D93" i="1"/>
  <c r="C90" i="1"/>
  <c r="C91" i="1"/>
  <c r="C92" i="1"/>
  <c r="C93" i="1"/>
  <c r="C89" i="1"/>
  <c r="O77" i="1"/>
  <c r="O78" i="1"/>
  <c r="O79" i="1"/>
  <c r="O80" i="1"/>
  <c r="O81" i="1"/>
  <c r="N81" i="1"/>
  <c r="N80" i="1"/>
  <c r="N79" i="1"/>
  <c r="N78" i="1"/>
  <c r="N77" i="1"/>
  <c r="D77" i="1"/>
  <c r="D78" i="1"/>
  <c r="D79" i="1"/>
  <c r="D80" i="1"/>
  <c r="D81" i="1"/>
  <c r="C81" i="1"/>
  <c r="C80" i="1"/>
  <c r="C79" i="1"/>
  <c r="C78" i="1"/>
  <c r="C77" i="1"/>
  <c r="N68" i="1"/>
  <c r="O68" i="1"/>
  <c r="N69" i="1"/>
  <c r="O69" i="1"/>
  <c r="M69" i="1"/>
  <c r="M68" i="1"/>
  <c r="D69" i="1"/>
  <c r="C69" i="1"/>
  <c r="B69" i="1"/>
  <c r="C68" i="1"/>
  <c r="D68" i="1"/>
  <c r="B68" i="1"/>
  <c r="O61" i="1"/>
  <c r="N61" i="1"/>
  <c r="O60" i="1"/>
  <c r="N60" i="1"/>
  <c r="O58" i="1"/>
  <c r="O59" i="1"/>
  <c r="N59" i="1"/>
  <c r="N58" i="1"/>
  <c r="D58" i="1"/>
  <c r="D59" i="1"/>
  <c r="D60" i="1"/>
  <c r="D61" i="1"/>
  <c r="C61" i="1"/>
  <c r="C60" i="1"/>
  <c r="C59" i="1"/>
  <c r="C58" i="1"/>
  <c r="N49" i="1"/>
  <c r="O49" i="1"/>
  <c r="N50" i="1"/>
  <c r="O50" i="1"/>
  <c r="N51" i="1"/>
  <c r="O51" i="1"/>
  <c r="N52" i="1"/>
  <c r="O52" i="1"/>
  <c r="M52" i="1"/>
  <c r="M51" i="1"/>
  <c r="M50" i="1"/>
  <c r="M49" i="1"/>
  <c r="C50" i="1"/>
  <c r="D50" i="1"/>
  <c r="B50" i="1"/>
  <c r="B51" i="1"/>
  <c r="C51" i="1"/>
  <c r="D51" i="1"/>
  <c r="C52" i="1"/>
  <c r="D52" i="1"/>
  <c r="B52" i="1"/>
  <c r="C49" i="1"/>
  <c r="D49" i="1"/>
  <c r="B49" i="1"/>
  <c r="N41" i="1"/>
  <c r="O41" i="1"/>
  <c r="N42" i="1"/>
  <c r="O42" i="1"/>
  <c r="N43" i="1"/>
  <c r="O43" i="1"/>
  <c r="M43" i="1"/>
  <c r="M42" i="1"/>
  <c r="M41" i="1"/>
  <c r="N39" i="1"/>
  <c r="O39" i="1"/>
  <c r="N40" i="1"/>
  <c r="O40" i="1"/>
  <c r="M40" i="1"/>
  <c r="M39" i="1"/>
  <c r="B43" i="1"/>
  <c r="C41" i="1"/>
  <c r="D41" i="1"/>
  <c r="C42" i="1"/>
  <c r="D42" i="1"/>
  <c r="C43" i="1"/>
  <c r="D43" i="1"/>
  <c r="B42" i="1"/>
  <c r="B41" i="1"/>
  <c r="C39" i="1"/>
  <c r="D39" i="1"/>
  <c r="C40" i="1"/>
  <c r="D40" i="1"/>
  <c r="B40" i="1"/>
  <c r="B39" i="1"/>
  <c r="O33" i="1"/>
  <c r="O32" i="1"/>
  <c r="O31" i="1"/>
  <c r="O30" i="1"/>
  <c r="N33" i="1"/>
  <c r="N32" i="1"/>
  <c r="N31" i="1"/>
  <c r="N30" i="1"/>
  <c r="D33" i="1"/>
  <c r="D32" i="1"/>
  <c r="D31" i="1"/>
  <c r="D30" i="1"/>
  <c r="C33" i="1"/>
  <c r="C32" i="1"/>
  <c r="C31" i="1"/>
  <c r="C30" i="1"/>
  <c r="N24" i="1"/>
  <c r="O24" i="1"/>
  <c r="N23" i="1"/>
  <c r="O23" i="1"/>
  <c r="N22" i="1"/>
  <c r="O22" i="1"/>
  <c r="N21" i="1"/>
  <c r="O21" i="1"/>
  <c r="N20" i="1"/>
  <c r="O20" i="1"/>
  <c r="M24" i="1"/>
  <c r="M23" i="1"/>
  <c r="M22" i="1"/>
  <c r="M20" i="1"/>
  <c r="M21" i="1"/>
  <c r="C24" i="1"/>
  <c r="D24" i="1"/>
  <c r="C23" i="1"/>
  <c r="D23" i="1"/>
  <c r="C22" i="1"/>
  <c r="D22" i="1"/>
  <c r="C21" i="1"/>
  <c r="D21" i="1"/>
  <c r="C20" i="1"/>
  <c r="D20" i="1"/>
  <c r="B24" i="1"/>
  <c r="B23" i="1"/>
  <c r="B22" i="1"/>
  <c r="B21" i="1"/>
  <c r="B20" i="1"/>
  <c r="F11" i="45"/>
  <c r="G11" i="45" s="1"/>
  <c r="K11" i="45"/>
  <c r="L11" i="45" s="1"/>
  <c r="P11" i="45"/>
  <c r="Q11" i="45" s="1"/>
  <c r="F12" i="45"/>
  <c r="G12" i="45" s="1"/>
  <c r="K12" i="45"/>
  <c r="L12" i="45" s="1"/>
  <c r="P12" i="45"/>
  <c r="Q12" i="45" s="1"/>
  <c r="F13" i="45"/>
  <c r="G13" i="45" s="1"/>
  <c r="K13" i="45"/>
  <c r="L13" i="45" s="1"/>
  <c r="P13" i="45"/>
  <c r="Q13" i="45" s="1"/>
  <c r="F14" i="45"/>
  <c r="G14" i="45" s="1"/>
  <c r="K14" i="45"/>
  <c r="L14" i="45" s="1"/>
  <c r="P14" i="45"/>
  <c r="Q14" i="45" s="1"/>
  <c r="F15" i="45"/>
  <c r="G15" i="45" s="1"/>
  <c r="K15" i="45"/>
  <c r="L15" i="45" s="1"/>
  <c r="P15" i="45"/>
  <c r="Q15" i="45" s="1"/>
  <c r="F16" i="45"/>
  <c r="G16" i="45" s="1"/>
  <c r="K16" i="45"/>
  <c r="L16" i="45"/>
  <c r="P16" i="45"/>
  <c r="Q16" i="45" s="1"/>
  <c r="F17" i="45"/>
  <c r="G17" i="45" s="1"/>
  <c r="K17" i="45"/>
  <c r="L17" i="45" s="1"/>
  <c r="P17" i="45"/>
  <c r="Q17" i="45" s="1"/>
  <c r="F18" i="45"/>
  <c r="G18" i="45" s="1"/>
  <c r="K18" i="45"/>
  <c r="L18" i="45" s="1"/>
  <c r="P18" i="45"/>
  <c r="Q18" i="45"/>
  <c r="F19" i="45"/>
  <c r="G19" i="45" s="1"/>
  <c r="K19" i="45"/>
  <c r="L19" i="45"/>
  <c r="P19" i="45"/>
  <c r="Q19" i="45" s="1"/>
  <c r="F20" i="45"/>
  <c r="G20" i="45" s="1"/>
  <c r="K20" i="45"/>
  <c r="L20" i="45" s="1"/>
  <c r="P20" i="45"/>
  <c r="Q20" i="45" s="1"/>
  <c r="C23" i="45"/>
  <c r="D23" i="45"/>
  <c r="E23" i="45"/>
  <c r="H23" i="45"/>
  <c r="I23" i="45"/>
  <c r="J23" i="45"/>
  <c r="M23" i="45"/>
  <c r="N23" i="45"/>
  <c r="O23" i="45"/>
  <c r="F31" i="45"/>
  <c r="G31" i="45" s="1"/>
  <c r="K31" i="45"/>
  <c r="L31" i="45" s="1"/>
  <c r="P31" i="45"/>
  <c r="Q31" i="45" s="1"/>
  <c r="F32" i="45"/>
  <c r="G32" i="45" s="1"/>
  <c r="K32" i="45"/>
  <c r="L32" i="45" s="1"/>
  <c r="P32" i="45"/>
  <c r="Q32" i="45" s="1"/>
  <c r="F33" i="45"/>
  <c r="G33" i="45" s="1"/>
  <c r="K33" i="45"/>
  <c r="L33" i="45" s="1"/>
  <c r="P33" i="45"/>
  <c r="Q33" i="45" s="1"/>
  <c r="F34" i="45"/>
  <c r="G34" i="45" s="1"/>
  <c r="K34" i="45"/>
  <c r="L34" i="45" s="1"/>
  <c r="P34" i="45"/>
  <c r="Q34" i="45" s="1"/>
  <c r="F35" i="45"/>
  <c r="G35" i="45" s="1"/>
  <c r="K35" i="45"/>
  <c r="L35" i="45" s="1"/>
  <c r="P35" i="45"/>
  <c r="Q35" i="45" s="1"/>
  <c r="F36" i="45"/>
  <c r="G36" i="45" s="1"/>
  <c r="K36" i="45"/>
  <c r="L36" i="45" s="1"/>
  <c r="P36" i="45"/>
  <c r="Q36" i="45" s="1"/>
  <c r="F37" i="45"/>
  <c r="G37" i="45" s="1"/>
  <c r="K37" i="45"/>
  <c r="L37" i="45" s="1"/>
  <c r="P37" i="45"/>
  <c r="Q37" i="45" s="1"/>
  <c r="F38" i="45"/>
  <c r="G38" i="45" s="1"/>
  <c r="K38" i="45"/>
  <c r="L38" i="45" s="1"/>
  <c r="P38" i="45"/>
  <c r="Q38" i="45" s="1"/>
  <c r="F39" i="45"/>
  <c r="G39" i="45" s="1"/>
  <c r="K39" i="45"/>
  <c r="L39" i="45" s="1"/>
  <c r="P39" i="45"/>
  <c r="Q39" i="45" s="1"/>
  <c r="F40" i="45"/>
  <c r="G40" i="45" s="1"/>
  <c r="K40" i="45"/>
  <c r="L40" i="45" s="1"/>
  <c r="P40" i="45"/>
  <c r="Q40" i="45" s="1"/>
  <c r="C43" i="45"/>
  <c r="D43" i="45"/>
  <c r="E43" i="45"/>
  <c r="H43" i="45"/>
  <c r="I43" i="45"/>
  <c r="J43" i="45"/>
  <c r="M43" i="45"/>
  <c r="N43" i="45"/>
  <c r="O43" i="45"/>
  <c r="P43" i="45" s="1"/>
  <c r="Q43" i="45" s="1"/>
  <c r="C9" i="44"/>
  <c r="D9" i="44"/>
  <c r="E9" i="44"/>
  <c r="F9" i="44" s="1"/>
  <c r="G9" i="44" s="1"/>
  <c r="H9" i="44"/>
  <c r="H20" i="44" s="1"/>
  <c r="I9" i="44"/>
  <c r="J9" i="44"/>
  <c r="K9" i="44" s="1"/>
  <c r="L9" i="44" s="1"/>
  <c r="M9" i="44"/>
  <c r="N9" i="44"/>
  <c r="O9" i="44"/>
  <c r="O20" i="44" s="1"/>
  <c r="F10" i="44"/>
  <c r="G10" i="44" s="1"/>
  <c r="K10" i="44"/>
  <c r="L10" i="44" s="1"/>
  <c r="P10" i="44"/>
  <c r="Q10" i="44" s="1"/>
  <c r="F11" i="44"/>
  <c r="G11" i="44" s="1"/>
  <c r="K11" i="44"/>
  <c r="L11" i="44" s="1"/>
  <c r="P11" i="44"/>
  <c r="Q11" i="44" s="1"/>
  <c r="F12" i="44"/>
  <c r="G12" i="44" s="1"/>
  <c r="K12" i="44"/>
  <c r="L12" i="44"/>
  <c r="P12" i="44"/>
  <c r="Q12" i="44" s="1"/>
  <c r="F13" i="44"/>
  <c r="G13" i="44" s="1"/>
  <c r="K13" i="44"/>
  <c r="L13" i="44" s="1"/>
  <c r="P13" i="44"/>
  <c r="Q13" i="44"/>
  <c r="C15" i="44"/>
  <c r="D15" i="44"/>
  <c r="D20" i="44" s="1"/>
  <c r="E15" i="44"/>
  <c r="F15" i="44" s="1"/>
  <c r="G15" i="44" s="1"/>
  <c r="H15" i="44"/>
  <c r="I15" i="44"/>
  <c r="J15" i="44"/>
  <c r="K15" i="44" s="1"/>
  <c r="L15" i="44" s="1"/>
  <c r="M15" i="44"/>
  <c r="M20" i="44" s="1"/>
  <c r="N15" i="44"/>
  <c r="O15" i="44"/>
  <c r="P15" i="44" s="1"/>
  <c r="Q15" i="44" s="1"/>
  <c r="F16" i="44"/>
  <c r="G16" i="44" s="1"/>
  <c r="K16" i="44"/>
  <c r="L16" i="44"/>
  <c r="P16" i="44"/>
  <c r="Q16" i="44"/>
  <c r="F17" i="44"/>
  <c r="G17" i="44"/>
  <c r="K17" i="44"/>
  <c r="L17" i="44"/>
  <c r="P17" i="44"/>
  <c r="Q17" i="44" s="1"/>
  <c r="N20" i="44"/>
  <c r="C30" i="44"/>
  <c r="C41" i="44" s="1"/>
  <c r="D30" i="44"/>
  <c r="E30" i="44"/>
  <c r="F30" i="44" s="1"/>
  <c r="G30" i="44" s="1"/>
  <c r="H30" i="44"/>
  <c r="I30" i="44"/>
  <c r="K30" i="44" s="1"/>
  <c r="L30" i="44" s="1"/>
  <c r="J30" i="44"/>
  <c r="M30" i="44"/>
  <c r="N30" i="44"/>
  <c r="O30" i="44"/>
  <c r="P30" i="44" s="1"/>
  <c r="Q30" i="44" s="1"/>
  <c r="F31" i="44"/>
  <c r="G31" i="44" s="1"/>
  <c r="K31" i="44"/>
  <c r="L31" i="44" s="1"/>
  <c r="P31" i="44"/>
  <c r="Q31" i="44" s="1"/>
  <c r="F32" i="44"/>
  <c r="G32" i="44"/>
  <c r="K32" i="44"/>
  <c r="L32" i="44" s="1"/>
  <c r="P32" i="44"/>
  <c r="Q32" i="44" s="1"/>
  <c r="F33" i="44"/>
  <c r="G33" i="44" s="1"/>
  <c r="K33" i="44"/>
  <c r="L33" i="44" s="1"/>
  <c r="P33" i="44"/>
  <c r="Q33" i="44" s="1"/>
  <c r="F34" i="44"/>
  <c r="G34" i="44" s="1"/>
  <c r="K34" i="44"/>
  <c r="L34" i="44" s="1"/>
  <c r="P34" i="44"/>
  <c r="Q34" i="44"/>
  <c r="C36" i="44"/>
  <c r="D36" i="44"/>
  <c r="D41" i="44" s="1"/>
  <c r="E36" i="44"/>
  <c r="F36" i="44" s="1"/>
  <c r="G36" i="44" s="1"/>
  <c r="H36" i="44"/>
  <c r="I36" i="44"/>
  <c r="J36" i="44"/>
  <c r="K36" i="44" s="1"/>
  <c r="L36" i="44" s="1"/>
  <c r="M36" i="44"/>
  <c r="M41" i="44" s="1"/>
  <c r="N36" i="44"/>
  <c r="O36" i="44"/>
  <c r="F37" i="44"/>
  <c r="G37" i="44" s="1"/>
  <c r="K37" i="44"/>
  <c r="L37" i="44" s="1"/>
  <c r="P37" i="44"/>
  <c r="Q37" i="44" s="1"/>
  <c r="F38" i="44"/>
  <c r="G38" i="44"/>
  <c r="K38" i="44"/>
  <c r="L38" i="44" s="1"/>
  <c r="P38" i="44"/>
  <c r="Q38" i="44" s="1"/>
  <c r="E41" i="44"/>
  <c r="L9" i="43"/>
  <c r="M9" i="43" s="1"/>
  <c r="G10" i="43"/>
  <c r="H10" i="43" s="1"/>
  <c r="L10" i="43"/>
  <c r="M10" i="43" s="1"/>
  <c r="Q10" i="43"/>
  <c r="R10" i="43" s="1"/>
  <c r="G11" i="43"/>
  <c r="H11" i="43" s="1"/>
  <c r="L11" i="43"/>
  <c r="M11" i="43" s="1"/>
  <c r="Q11" i="43"/>
  <c r="R11" i="43" s="1"/>
  <c r="G12" i="43"/>
  <c r="H12" i="43" s="1"/>
  <c r="L12" i="43"/>
  <c r="M12" i="43"/>
  <c r="Q12" i="43"/>
  <c r="R12" i="43"/>
  <c r="G13" i="43"/>
  <c r="H13" i="43"/>
  <c r="L13" i="43"/>
  <c r="M13" i="43"/>
  <c r="Q13" i="43"/>
  <c r="R13" i="43"/>
  <c r="G14" i="43"/>
  <c r="H14" i="43"/>
  <c r="L14" i="43"/>
  <c r="M14" i="43"/>
  <c r="Q14" i="43"/>
  <c r="R14" i="43" s="1"/>
  <c r="G15" i="43"/>
  <c r="H15" i="43"/>
  <c r="L15" i="43"/>
  <c r="M15" i="43" s="1"/>
  <c r="Q15" i="43"/>
  <c r="R15" i="43"/>
  <c r="G17" i="43"/>
  <c r="H17" i="43" s="1"/>
  <c r="L17" i="43"/>
  <c r="M17" i="43"/>
  <c r="Q17" i="43"/>
  <c r="R17" i="43"/>
  <c r="I28" i="43"/>
  <c r="O28" i="43"/>
  <c r="Q19" i="43"/>
  <c r="R19" i="43" s="1"/>
  <c r="G20" i="43"/>
  <c r="H20" i="43" s="1"/>
  <c r="L20" i="43"/>
  <c r="M20" i="43" s="1"/>
  <c r="Q20" i="43"/>
  <c r="R20" i="43" s="1"/>
  <c r="D28" i="43"/>
  <c r="E28" i="43"/>
  <c r="G21" i="43"/>
  <c r="H21" i="43" s="1"/>
  <c r="J28" i="43"/>
  <c r="L21" i="43"/>
  <c r="M21" i="43" s="1"/>
  <c r="Q21" i="43"/>
  <c r="R21" i="43" s="1"/>
  <c r="G22" i="43"/>
  <c r="H22" i="43" s="1"/>
  <c r="L22" i="43"/>
  <c r="M22" i="43"/>
  <c r="Q22" i="43"/>
  <c r="R22" i="43"/>
  <c r="G23" i="43"/>
  <c r="H23" i="43" s="1"/>
  <c r="L23" i="43"/>
  <c r="M23" i="43" s="1"/>
  <c r="Q23" i="43"/>
  <c r="R23" i="43" s="1"/>
  <c r="G24" i="43"/>
  <c r="H24" i="43"/>
  <c r="L24" i="43"/>
  <c r="M24" i="43"/>
  <c r="Q24" i="43"/>
  <c r="R24" i="43" s="1"/>
  <c r="G25" i="43"/>
  <c r="H25" i="43"/>
  <c r="L25" i="43"/>
  <c r="M25" i="43"/>
  <c r="Q25" i="43"/>
  <c r="R25" i="43"/>
  <c r="G38" i="43"/>
  <c r="H38" i="43" s="1"/>
  <c r="G39" i="43"/>
  <c r="H39" i="43" s="1"/>
  <c r="L39" i="43"/>
  <c r="M39" i="43" s="1"/>
  <c r="Q39" i="43"/>
  <c r="R39" i="43" s="1"/>
  <c r="G40" i="43"/>
  <c r="H40" i="43"/>
  <c r="L40" i="43"/>
  <c r="M40" i="43" s="1"/>
  <c r="Q38" i="43"/>
  <c r="R38" i="43" s="1"/>
  <c r="Q40" i="43"/>
  <c r="R40" i="43" s="1"/>
  <c r="G41" i="43"/>
  <c r="H41" i="43" s="1"/>
  <c r="L41" i="43"/>
  <c r="M41" i="43" s="1"/>
  <c r="Q41" i="43"/>
  <c r="R41" i="43" s="1"/>
  <c r="G42" i="43"/>
  <c r="H42" i="43" s="1"/>
  <c r="L42" i="43"/>
  <c r="M42" i="43" s="1"/>
  <c r="Q42" i="43"/>
  <c r="R42" i="43" s="1"/>
  <c r="G43" i="43"/>
  <c r="H43" i="43"/>
  <c r="L43" i="43"/>
  <c r="M43" i="43" s="1"/>
  <c r="Q43" i="43"/>
  <c r="R43" i="43" s="1"/>
  <c r="G44" i="43"/>
  <c r="H44" i="43" s="1"/>
  <c r="L44" i="43"/>
  <c r="M44" i="43"/>
  <c r="Q44" i="43"/>
  <c r="R44" i="43" s="1"/>
  <c r="G46" i="43"/>
  <c r="H46" i="43" s="1"/>
  <c r="L46" i="43"/>
  <c r="M46" i="43" s="1"/>
  <c r="Q46" i="43"/>
  <c r="R46" i="43" s="1"/>
  <c r="D57" i="43"/>
  <c r="J57" i="43"/>
  <c r="L48" i="43"/>
  <c r="M48" i="43" s="1"/>
  <c r="G49" i="43"/>
  <c r="H49" i="43"/>
  <c r="L49" i="43"/>
  <c r="M49" i="43"/>
  <c r="Q49" i="43"/>
  <c r="R49" i="43" s="1"/>
  <c r="E57" i="43"/>
  <c r="G50" i="43"/>
  <c r="H50" i="43" s="1"/>
  <c r="L50" i="43"/>
  <c r="M50" i="43" s="1"/>
  <c r="N57" i="43"/>
  <c r="Q50" i="43"/>
  <c r="R50" i="43" s="1"/>
  <c r="G51" i="43"/>
  <c r="H51" i="43" s="1"/>
  <c r="L51" i="43"/>
  <c r="M51" i="43"/>
  <c r="Q51" i="43"/>
  <c r="R51" i="43" s="1"/>
  <c r="G52" i="43"/>
  <c r="H52" i="43" s="1"/>
  <c r="L52" i="43"/>
  <c r="M52" i="43" s="1"/>
  <c r="Q52" i="43"/>
  <c r="R52" i="43"/>
  <c r="G53" i="43"/>
  <c r="H53" i="43" s="1"/>
  <c r="L53" i="43"/>
  <c r="M53" i="43" s="1"/>
  <c r="Q53" i="43"/>
  <c r="R53" i="43" s="1"/>
  <c r="G54" i="43"/>
  <c r="H54" i="43" s="1"/>
  <c r="L54" i="43"/>
  <c r="M54" i="43" s="1"/>
  <c r="Q54" i="43"/>
  <c r="R54" i="43" s="1"/>
  <c r="G8" i="42"/>
  <c r="H8" i="42" s="1"/>
  <c r="L8" i="42"/>
  <c r="M8" i="42" s="1"/>
  <c r="Q8" i="42"/>
  <c r="R8" i="42" s="1"/>
  <c r="D23" i="42"/>
  <c r="D27" i="42" s="1"/>
  <c r="E23" i="42"/>
  <c r="G9" i="42"/>
  <c r="H9" i="42" s="1"/>
  <c r="L9" i="42"/>
  <c r="M9" i="42" s="1"/>
  <c r="Q9" i="42"/>
  <c r="R9" i="42" s="1"/>
  <c r="G10" i="42"/>
  <c r="H10" i="42" s="1"/>
  <c r="L10" i="42"/>
  <c r="M10" i="42" s="1"/>
  <c r="Q10" i="42"/>
  <c r="R10" i="42" s="1"/>
  <c r="G11" i="42"/>
  <c r="H11" i="42" s="1"/>
  <c r="L11" i="42"/>
  <c r="M11" i="42" s="1"/>
  <c r="Q11" i="42"/>
  <c r="R11" i="42" s="1"/>
  <c r="G12" i="42"/>
  <c r="H12" i="42" s="1"/>
  <c r="L12" i="42"/>
  <c r="M12" i="42" s="1"/>
  <c r="Q12" i="42"/>
  <c r="R12" i="42" s="1"/>
  <c r="G13" i="42"/>
  <c r="H13" i="42" s="1"/>
  <c r="L13" i="42"/>
  <c r="M13" i="42" s="1"/>
  <c r="Q13" i="42"/>
  <c r="R13" i="42" s="1"/>
  <c r="G14" i="42"/>
  <c r="H14" i="42" s="1"/>
  <c r="L14" i="42"/>
  <c r="M14" i="42" s="1"/>
  <c r="Q14" i="42"/>
  <c r="R14" i="42" s="1"/>
  <c r="G15" i="42"/>
  <c r="H15" i="42" s="1"/>
  <c r="L15" i="42"/>
  <c r="M15" i="42" s="1"/>
  <c r="Q15" i="42"/>
  <c r="R15" i="42" s="1"/>
  <c r="G16" i="42"/>
  <c r="H16" i="42" s="1"/>
  <c r="L16" i="42"/>
  <c r="M16" i="42" s="1"/>
  <c r="Q16" i="42"/>
  <c r="R16" i="42" s="1"/>
  <c r="G17" i="42"/>
  <c r="H17" i="42" s="1"/>
  <c r="L17" i="42"/>
  <c r="M17" i="42" s="1"/>
  <c r="Q17" i="42"/>
  <c r="R17" i="42" s="1"/>
  <c r="G18" i="42"/>
  <c r="H18" i="42" s="1"/>
  <c r="L18" i="42"/>
  <c r="M18" i="42" s="1"/>
  <c r="Q18" i="42"/>
  <c r="R18" i="42" s="1"/>
  <c r="G19" i="42"/>
  <c r="H19" i="42" s="1"/>
  <c r="L19" i="42"/>
  <c r="M19" i="42" s="1"/>
  <c r="Q19" i="42"/>
  <c r="R19" i="42" s="1"/>
  <c r="G20" i="42"/>
  <c r="H20" i="42" s="1"/>
  <c r="L20" i="42"/>
  <c r="M20" i="42" s="1"/>
  <c r="Q20" i="42"/>
  <c r="R20" i="42"/>
  <c r="G21" i="42"/>
  <c r="H21" i="42" s="1"/>
  <c r="L21" i="42"/>
  <c r="M21" i="42" s="1"/>
  <c r="Q21" i="42"/>
  <c r="R21" i="42"/>
  <c r="G22" i="42"/>
  <c r="H22" i="42" s="1"/>
  <c r="L22" i="42"/>
  <c r="M22" i="42" s="1"/>
  <c r="Q22" i="42"/>
  <c r="R22" i="42" s="1"/>
  <c r="F23" i="42"/>
  <c r="F27" i="42" s="1"/>
  <c r="I23" i="42"/>
  <c r="I27" i="42" s="1"/>
  <c r="J23" i="42"/>
  <c r="J27" i="42" s="1"/>
  <c r="N23" i="42"/>
  <c r="N27" i="42" s="1"/>
  <c r="O23" i="42"/>
  <c r="O27" i="42" s="1"/>
  <c r="G24" i="42"/>
  <c r="H24" i="42" s="1"/>
  <c r="L24" i="42"/>
  <c r="M24" i="42" s="1"/>
  <c r="Q24" i="42"/>
  <c r="R24" i="42" s="1"/>
  <c r="G25" i="42"/>
  <c r="H25" i="42" s="1"/>
  <c r="L25" i="42"/>
  <c r="M25" i="42" s="1"/>
  <c r="Q25" i="42"/>
  <c r="R25" i="42"/>
  <c r="G26" i="42"/>
  <c r="H26" i="42" s="1"/>
  <c r="L26" i="42"/>
  <c r="M26" i="42" s="1"/>
  <c r="Q26" i="42"/>
  <c r="R26" i="42"/>
  <c r="G39" i="42"/>
  <c r="H39" i="42" s="1"/>
  <c r="L39" i="42"/>
  <c r="M39" i="42" s="1"/>
  <c r="Q39" i="42"/>
  <c r="R39" i="42" s="1"/>
  <c r="G40" i="42"/>
  <c r="H40" i="42" s="1"/>
  <c r="I54" i="42"/>
  <c r="I58" i="42" s="1"/>
  <c r="L40" i="42"/>
  <c r="M40" i="42" s="1"/>
  <c r="P54" i="42"/>
  <c r="Q40" i="42"/>
  <c r="R40" i="42" s="1"/>
  <c r="G41" i="42"/>
  <c r="H41" i="42" s="1"/>
  <c r="L41" i="42"/>
  <c r="M41" i="42" s="1"/>
  <c r="Q41" i="42"/>
  <c r="R41" i="42" s="1"/>
  <c r="G42" i="42"/>
  <c r="H42" i="42" s="1"/>
  <c r="L42" i="42"/>
  <c r="M42" i="42" s="1"/>
  <c r="Q42" i="42"/>
  <c r="R42" i="42" s="1"/>
  <c r="G43" i="42"/>
  <c r="H43" i="42" s="1"/>
  <c r="L43" i="42"/>
  <c r="M43" i="42" s="1"/>
  <c r="Q43" i="42"/>
  <c r="R43" i="42" s="1"/>
  <c r="G44" i="42"/>
  <c r="H44" i="42" s="1"/>
  <c r="L44" i="42"/>
  <c r="M44" i="42" s="1"/>
  <c r="Q44" i="42"/>
  <c r="R44" i="42" s="1"/>
  <c r="G45" i="42"/>
  <c r="H45" i="42" s="1"/>
  <c r="L45" i="42"/>
  <c r="M45" i="42" s="1"/>
  <c r="Q45" i="42"/>
  <c r="R45" i="42" s="1"/>
  <c r="D54" i="42"/>
  <c r="D58" i="42" s="1"/>
  <c r="G46" i="42"/>
  <c r="H46" i="42" s="1"/>
  <c r="L46" i="42"/>
  <c r="M46" i="42" s="1"/>
  <c r="O54" i="42"/>
  <c r="O58" i="42" s="1"/>
  <c r="G47" i="42"/>
  <c r="H47" i="42" s="1"/>
  <c r="L47" i="42"/>
  <c r="M47" i="42" s="1"/>
  <c r="Q47" i="42"/>
  <c r="R47" i="42" s="1"/>
  <c r="G48" i="42"/>
  <c r="H48" i="42" s="1"/>
  <c r="L48" i="42"/>
  <c r="M48" i="42" s="1"/>
  <c r="Q48" i="42"/>
  <c r="R48" i="42" s="1"/>
  <c r="G49" i="42"/>
  <c r="H49" i="42" s="1"/>
  <c r="L49" i="42"/>
  <c r="M49" i="42" s="1"/>
  <c r="Q49" i="42"/>
  <c r="R49" i="42" s="1"/>
  <c r="G50" i="42"/>
  <c r="H50" i="42" s="1"/>
  <c r="L50" i="42"/>
  <c r="M50" i="42" s="1"/>
  <c r="Q50" i="42"/>
  <c r="R50" i="42" s="1"/>
  <c r="G51" i="42"/>
  <c r="H51" i="42" s="1"/>
  <c r="L51" i="42"/>
  <c r="M51" i="42" s="1"/>
  <c r="Q51" i="42"/>
  <c r="R51" i="42" s="1"/>
  <c r="G52" i="42"/>
  <c r="H52" i="42" s="1"/>
  <c r="L52" i="42"/>
  <c r="M52" i="42" s="1"/>
  <c r="Q52" i="42"/>
  <c r="R52" i="42" s="1"/>
  <c r="G53" i="42"/>
  <c r="H53" i="42" s="1"/>
  <c r="L53" i="42"/>
  <c r="M53" i="42" s="1"/>
  <c r="Q53" i="42"/>
  <c r="R53" i="42"/>
  <c r="E54" i="42"/>
  <c r="E58" i="42" s="1"/>
  <c r="F54" i="42"/>
  <c r="J54" i="42"/>
  <c r="J58" i="42" s="1"/>
  <c r="K54" i="42"/>
  <c r="N54" i="42"/>
  <c r="N58" i="42" s="1"/>
  <c r="G55" i="42"/>
  <c r="H55" i="42" s="1"/>
  <c r="L55" i="42"/>
  <c r="M55" i="42"/>
  <c r="Q55" i="42"/>
  <c r="R55" i="42" s="1"/>
  <c r="G56" i="42"/>
  <c r="H56" i="42" s="1"/>
  <c r="L56" i="42"/>
  <c r="M56" i="42" s="1"/>
  <c r="Q56" i="42"/>
  <c r="R56" i="42"/>
  <c r="G57" i="42"/>
  <c r="H57" i="42" s="1"/>
  <c r="L57" i="42"/>
  <c r="M57" i="42" s="1"/>
  <c r="Q57" i="42"/>
  <c r="R57" i="42" s="1"/>
  <c r="H49" i="41"/>
  <c r="M49" i="41"/>
  <c r="R49" i="41"/>
  <c r="H50" i="41"/>
  <c r="M50" i="41"/>
  <c r="R50" i="41"/>
  <c r="H51" i="41"/>
  <c r="M51" i="41"/>
  <c r="R51" i="41"/>
  <c r="R54" i="41"/>
  <c r="H55" i="41"/>
  <c r="M55" i="41"/>
  <c r="R55" i="41"/>
  <c r="H56" i="41"/>
  <c r="M56" i="41"/>
  <c r="R56" i="41"/>
  <c r="H57" i="41"/>
  <c r="M57" i="41"/>
  <c r="R57" i="41"/>
  <c r="R59" i="41"/>
  <c r="H60" i="41"/>
  <c r="M60" i="41"/>
  <c r="H61" i="41"/>
  <c r="M61" i="41"/>
  <c r="H62" i="41"/>
  <c r="M62" i="41"/>
  <c r="H63" i="41"/>
  <c r="M63" i="41"/>
  <c r="H64" i="41"/>
  <c r="M64" i="41"/>
  <c r="R64" i="41"/>
  <c r="H65" i="41"/>
  <c r="M65" i="41"/>
  <c r="R65" i="41"/>
  <c r="H66" i="41"/>
  <c r="M66" i="41"/>
  <c r="H67" i="41"/>
  <c r="M67" i="41"/>
  <c r="H68" i="41"/>
  <c r="M68" i="41"/>
  <c r="H69" i="41"/>
  <c r="M69" i="41"/>
  <c r="R69" i="41"/>
  <c r="H70" i="41"/>
  <c r="M70" i="41"/>
  <c r="R70" i="41"/>
  <c r="H71" i="41"/>
  <c r="M71" i="41"/>
  <c r="H72" i="41"/>
  <c r="M72" i="41"/>
  <c r="R72" i="41"/>
  <c r="H73" i="41"/>
  <c r="M73" i="41"/>
  <c r="R63" i="41"/>
  <c r="R73" i="41"/>
  <c r="O24" i="40"/>
  <c r="K24" i="40"/>
  <c r="E24" i="40"/>
  <c r="F24" i="40"/>
  <c r="J24" i="40"/>
  <c r="G27" i="39"/>
  <c r="L25" i="39"/>
  <c r="Q25" i="39"/>
  <c r="R25" i="39"/>
  <c r="L26" i="39"/>
  <c r="Q26" i="39"/>
  <c r="R26" i="39"/>
  <c r="D27" i="39"/>
  <c r="E27" i="39"/>
  <c r="F27" i="39"/>
  <c r="I27" i="39"/>
  <c r="B13" i="46" s="1"/>
  <c r="J27" i="39"/>
  <c r="C13" i="46" s="1"/>
  <c r="K27" i="39"/>
  <c r="L27" i="39" s="1"/>
  <c r="M27" i="39" s="1"/>
  <c r="N27" i="39"/>
  <c r="O27" i="39"/>
  <c r="N13" i="46" s="1"/>
  <c r="P27" i="39"/>
  <c r="D28" i="39"/>
  <c r="E28" i="39"/>
  <c r="F28" i="39"/>
  <c r="G28" i="39"/>
  <c r="I28" i="39"/>
  <c r="B14" i="1" s="1"/>
  <c r="J28" i="39"/>
  <c r="C14" i="46" s="1"/>
  <c r="K28" i="39"/>
  <c r="D14" i="46" s="1"/>
  <c r="N28" i="39"/>
  <c r="M14" i="1" s="1"/>
  <c r="O28" i="39"/>
  <c r="P28" i="39"/>
  <c r="O14" i="46" s="1"/>
  <c r="B30" i="39"/>
  <c r="B31" i="39"/>
  <c r="G59" i="39"/>
  <c r="L56" i="39"/>
  <c r="Q56" i="39"/>
  <c r="R56" i="39"/>
  <c r="L57" i="39"/>
  <c r="Q57" i="39"/>
  <c r="R57" i="39" s="1"/>
  <c r="D58" i="39"/>
  <c r="E58" i="39"/>
  <c r="F58" i="39"/>
  <c r="I58" i="39"/>
  <c r="J58" i="39"/>
  <c r="K58" i="39"/>
  <c r="N58" i="39"/>
  <c r="O58" i="39"/>
  <c r="P58" i="39"/>
  <c r="Q58" i="39" s="1"/>
  <c r="R58" i="39" s="1"/>
  <c r="D59" i="39"/>
  <c r="E59" i="39"/>
  <c r="E60" i="39" s="1"/>
  <c r="F59" i="39"/>
  <c r="I59" i="39"/>
  <c r="J59" i="39"/>
  <c r="K59" i="39"/>
  <c r="N59" i="39"/>
  <c r="N60" i="39" s="1"/>
  <c r="O59" i="39"/>
  <c r="Q59" i="39" s="1"/>
  <c r="R59" i="39" s="1"/>
  <c r="P59" i="39"/>
  <c r="F60" i="39"/>
  <c r="G60" i="39" s="1"/>
  <c r="H60" i="39" s="1"/>
  <c r="G8" i="38"/>
  <c r="L8" i="38"/>
  <c r="G9" i="38"/>
  <c r="L9" i="38"/>
  <c r="G10" i="38"/>
  <c r="L10" i="38"/>
  <c r="G11" i="38"/>
  <c r="K13" i="38"/>
  <c r="L11" i="38"/>
  <c r="L12" i="38"/>
  <c r="D13" i="38"/>
  <c r="E13" i="38"/>
  <c r="F13" i="38"/>
  <c r="I13" i="38"/>
  <c r="J13" i="38"/>
  <c r="G24" i="38"/>
  <c r="L24" i="38"/>
  <c r="G25" i="38"/>
  <c r="L25" i="38"/>
  <c r="F29" i="38"/>
  <c r="G26" i="38"/>
  <c r="L26" i="38"/>
  <c r="G27" i="38"/>
  <c r="L27" i="38"/>
  <c r="G28" i="38"/>
  <c r="L28" i="38"/>
  <c r="D29" i="38"/>
  <c r="E29" i="38"/>
  <c r="I29" i="38"/>
  <c r="J29" i="38"/>
  <c r="K29" i="38"/>
  <c r="L29" i="38" s="1"/>
  <c r="H8" i="37"/>
  <c r="M8" i="37"/>
  <c r="H9" i="37"/>
  <c r="L9" i="37"/>
  <c r="M9" i="37" s="1"/>
  <c r="H10" i="37"/>
  <c r="L10" i="37"/>
  <c r="M10" i="37" s="1"/>
  <c r="H11" i="37"/>
  <c r="L11" i="37"/>
  <c r="M11" i="37" s="1"/>
  <c r="E24" i="37"/>
  <c r="H12" i="37"/>
  <c r="L12" i="37"/>
  <c r="H13" i="37"/>
  <c r="L13" i="37"/>
  <c r="M13" i="37" s="1"/>
  <c r="H14" i="37"/>
  <c r="L14" i="37"/>
  <c r="M14" i="37" s="1"/>
  <c r="H15" i="37"/>
  <c r="L15" i="37"/>
  <c r="M15" i="37" s="1"/>
  <c r="H16" i="37"/>
  <c r="L16" i="37"/>
  <c r="M16" i="37" s="1"/>
  <c r="H17" i="37"/>
  <c r="L17" i="37"/>
  <c r="M17" i="37" s="1"/>
  <c r="L18" i="37"/>
  <c r="M18" i="37" s="1"/>
  <c r="H19" i="37"/>
  <c r="L19" i="37"/>
  <c r="M19" i="37" s="1"/>
  <c r="H20" i="37"/>
  <c r="L20" i="37"/>
  <c r="M20" i="37" s="1"/>
  <c r="H21" i="37"/>
  <c r="L21" i="37"/>
  <c r="M21" i="37" s="1"/>
  <c r="H22" i="37"/>
  <c r="L22" i="37"/>
  <c r="M22" i="37" s="1"/>
  <c r="F24" i="37"/>
  <c r="J24" i="37"/>
  <c r="K24" i="37"/>
  <c r="H38" i="37"/>
  <c r="L38" i="37"/>
  <c r="M38" i="37" s="1"/>
  <c r="H39" i="37"/>
  <c r="L39" i="37"/>
  <c r="M39" i="37" s="1"/>
  <c r="H40" i="37"/>
  <c r="L40" i="37"/>
  <c r="M40" i="37" s="1"/>
  <c r="H41" i="37"/>
  <c r="L41" i="37"/>
  <c r="M41" i="37" s="1"/>
  <c r="E54" i="37"/>
  <c r="H42" i="37"/>
  <c r="L42" i="37"/>
  <c r="H43" i="37"/>
  <c r="L43" i="37"/>
  <c r="M43" i="37" s="1"/>
  <c r="H44" i="37"/>
  <c r="L44" i="37"/>
  <c r="M44" i="37" s="1"/>
  <c r="H45" i="37"/>
  <c r="L45" i="37"/>
  <c r="M45" i="37" s="1"/>
  <c r="H46" i="37"/>
  <c r="L46" i="37"/>
  <c r="M46" i="37" s="1"/>
  <c r="H47" i="37"/>
  <c r="L47" i="37"/>
  <c r="M47" i="37" s="1"/>
  <c r="L48" i="37"/>
  <c r="M48" i="37" s="1"/>
  <c r="H49" i="37"/>
  <c r="L49" i="37"/>
  <c r="M49" i="37" s="1"/>
  <c r="H50" i="37"/>
  <c r="L50" i="37"/>
  <c r="M50" i="37" s="1"/>
  <c r="H51" i="37"/>
  <c r="L51" i="37"/>
  <c r="M51" i="37" s="1"/>
  <c r="H52" i="37"/>
  <c r="L52" i="37"/>
  <c r="M52" i="37" s="1"/>
  <c r="F54" i="37"/>
  <c r="J54" i="37"/>
  <c r="K54" i="37"/>
  <c r="L54" i="42" l="1"/>
  <c r="M54" i="42" s="1"/>
  <c r="G29" i="38"/>
  <c r="F43" i="45"/>
  <c r="G43" i="45" s="1"/>
  <c r="O60" i="39"/>
  <c r="H28" i="39"/>
  <c r="L58" i="39"/>
  <c r="M58" i="39" s="1"/>
  <c r="I60" i="39"/>
  <c r="L28" i="39"/>
  <c r="M28" i="39" s="1"/>
  <c r="P29" i="39"/>
  <c r="D8" i="46" s="1"/>
  <c r="D60" i="39"/>
  <c r="L13" i="38"/>
  <c r="G13" i="38"/>
  <c r="K43" i="45"/>
  <c r="L43" i="45" s="1"/>
  <c r="P36" i="44"/>
  <c r="Q36" i="44" s="1"/>
  <c r="N41" i="44"/>
  <c r="P20" i="44"/>
  <c r="Q20" i="44" s="1"/>
  <c r="O41" i="44"/>
  <c r="P9" i="44"/>
  <c r="Q9" i="44" s="1"/>
  <c r="H41" i="44"/>
  <c r="I20" i="44"/>
  <c r="F41" i="44"/>
  <c r="G41" i="44" s="1"/>
  <c r="E20" i="44"/>
  <c r="F20" i="44" s="1"/>
  <c r="G20" i="44" s="1"/>
  <c r="C20" i="44"/>
  <c r="G54" i="42"/>
  <c r="H54" i="42" s="1"/>
  <c r="G24" i="40"/>
  <c r="H24" i="40" s="1"/>
  <c r="L24" i="40"/>
  <c r="M24" i="40" s="1"/>
  <c r="L59" i="39"/>
  <c r="M59" i="39" s="1"/>
  <c r="P60" i="39"/>
  <c r="Q60" i="39" s="1"/>
  <c r="R60" i="39" s="1"/>
  <c r="H59" i="39"/>
  <c r="O15" i="1"/>
  <c r="I14" i="46"/>
  <c r="J14" i="46" s="1"/>
  <c r="P13" i="46"/>
  <c r="Q13" i="46" s="1"/>
  <c r="E29" i="39"/>
  <c r="H27" i="39"/>
  <c r="D14" i="1"/>
  <c r="E13" i="46"/>
  <c r="F13" i="46" s="1"/>
  <c r="F29" i="39"/>
  <c r="G14" i="46"/>
  <c r="H14" i="46" s="1"/>
  <c r="E14" i="46"/>
  <c r="F14" i="46" s="1"/>
  <c r="N29" i="39"/>
  <c r="D29" i="39"/>
  <c r="C14" i="1"/>
  <c r="O14" i="1"/>
  <c r="T14" i="46"/>
  <c r="Q28" i="39"/>
  <c r="R28" i="39" s="1"/>
  <c r="N14" i="46"/>
  <c r="P14" i="46" s="1"/>
  <c r="Q14" i="46" s="1"/>
  <c r="Q27" i="39"/>
  <c r="R27" i="39" s="1"/>
  <c r="O13" i="46"/>
  <c r="J29" i="39"/>
  <c r="I29" i="39"/>
  <c r="B14" i="46"/>
  <c r="D13" i="1"/>
  <c r="N14" i="1"/>
  <c r="B13" i="1"/>
  <c r="C13" i="1"/>
  <c r="O13" i="1"/>
  <c r="K29" i="39"/>
  <c r="D13" i="46"/>
  <c r="I13" i="46" s="1"/>
  <c r="M13" i="1"/>
  <c r="N13" i="1"/>
  <c r="F23" i="45"/>
  <c r="G23" i="45" s="1"/>
  <c r="K23" i="45"/>
  <c r="L23" i="45" s="1"/>
  <c r="P23" i="45"/>
  <c r="Q23" i="45" s="1"/>
  <c r="J41" i="44"/>
  <c r="I41" i="44"/>
  <c r="J20" i="44"/>
  <c r="K20" i="44" s="1"/>
  <c r="L20" i="44" s="1"/>
  <c r="P57" i="43"/>
  <c r="L19" i="43"/>
  <c r="M19" i="43" s="1"/>
  <c r="K28" i="43"/>
  <c r="L28" i="43" s="1"/>
  <c r="M28" i="43" s="1"/>
  <c r="N28" i="43"/>
  <c r="G48" i="43"/>
  <c r="H48" i="43" s="1"/>
  <c r="F57" i="43"/>
  <c r="G57" i="43" s="1"/>
  <c r="H57" i="43" s="1"/>
  <c r="I57" i="43"/>
  <c r="L38" i="43"/>
  <c r="M38" i="43" s="1"/>
  <c r="G19" i="43"/>
  <c r="H19" i="43" s="1"/>
  <c r="Q9" i="43"/>
  <c r="R9" i="43" s="1"/>
  <c r="K57" i="43"/>
  <c r="L57" i="43" s="1"/>
  <c r="M57" i="43" s="1"/>
  <c r="O57" i="43"/>
  <c r="P28" i="43"/>
  <c r="Q28" i="43" s="1"/>
  <c r="R28" i="43" s="1"/>
  <c r="G9" i="43"/>
  <c r="H9" i="43" s="1"/>
  <c r="F28" i="43"/>
  <c r="G28" i="43" s="1"/>
  <c r="H28" i="43" s="1"/>
  <c r="G23" i="42"/>
  <c r="H23" i="42" s="1"/>
  <c r="E27" i="42"/>
  <c r="G27" i="42" s="1"/>
  <c r="H27" i="42" s="1"/>
  <c r="Q54" i="42"/>
  <c r="R54" i="42" s="1"/>
  <c r="P58" i="42"/>
  <c r="Q58" i="42" s="1"/>
  <c r="R58" i="42" s="1"/>
  <c r="Q46" i="42"/>
  <c r="R46" i="42" s="1"/>
  <c r="F58" i="42"/>
  <c r="G58" i="42" s="1"/>
  <c r="H58" i="42" s="1"/>
  <c r="K23" i="42"/>
  <c r="K58" i="42"/>
  <c r="L58" i="42" s="1"/>
  <c r="M58" i="42" s="1"/>
  <c r="P23" i="42"/>
  <c r="R67" i="41"/>
  <c r="H58" i="41"/>
  <c r="R66" i="41"/>
  <c r="H53" i="41"/>
  <c r="R61" i="41"/>
  <c r="R71" i="41"/>
  <c r="R58" i="41"/>
  <c r="M58" i="41"/>
  <c r="M53" i="41"/>
  <c r="R62" i="41"/>
  <c r="M59" i="41"/>
  <c r="M54" i="41"/>
  <c r="R68" i="41"/>
  <c r="R60" i="41"/>
  <c r="H59" i="41"/>
  <c r="H54" i="41"/>
  <c r="Q24" i="40"/>
  <c r="R24" i="40" s="1"/>
  <c r="P24" i="40"/>
  <c r="G58" i="39"/>
  <c r="H58" i="39" s="1"/>
  <c r="K60" i="39"/>
  <c r="O29" i="39"/>
  <c r="J60" i="39"/>
  <c r="H24" i="37"/>
  <c r="H18" i="37"/>
  <c r="L24" i="37"/>
  <c r="M24" i="37" s="1"/>
  <c r="M12" i="37"/>
  <c r="M42" i="37"/>
  <c r="L54" i="37"/>
  <c r="M54" i="37" s="1"/>
  <c r="G54" i="37"/>
  <c r="H54" i="37" s="1"/>
  <c r="H48" i="37"/>
  <c r="D8" i="1" l="1"/>
  <c r="P41" i="44"/>
  <c r="Q41" i="44" s="1"/>
  <c r="B6" i="46"/>
  <c r="B6" i="1"/>
  <c r="C6" i="46"/>
  <c r="C6" i="1"/>
  <c r="N15" i="46"/>
  <c r="P15" i="46" s="1"/>
  <c r="Q15" i="46" s="1"/>
  <c r="G29" i="39"/>
  <c r="H29" i="39" s="1"/>
  <c r="D6" i="46"/>
  <c r="D6" i="1"/>
  <c r="B8" i="46"/>
  <c r="M15" i="1"/>
  <c r="B8" i="1"/>
  <c r="R14" i="46"/>
  <c r="S14" i="46" s="1"/>
  <c r="J13" i="46"/>
  <c r="I15" i="46"/>
  <c r="B15" i="46"/>
  <c r="B7" i="46"/>
  <c r="B15" i="1"/>
  <c r="B7" i="1"/>
  <c r="G13" i="46"/>
  <c r="Q29" i="39"/>
  <c r="R29" i="39" s="1"/>
  <c r="C8" i="46"/>
  <c r="E8" i="46" s="1"/>
  <c r="F8" i="46" s="1"/>
  <c r="C8" i="1"/>
  <c r="N15" i="1"/>
  <c r="T13" i="46"/>
  <c r="O15" i="46"/>
  <c r="R13" i="46"/>
  <c r="S13" i="46" s="1"/>
  <c r="L29" i="39"/>
  <c r="M29" i="39" s="1"/>
  <c r="D7" i="46"/>
  <c r="D15" i="46"/>
  <c r="D15" i="1"/>
  <c r="D7" i="1"/>
  <c r="C7" i="46"/>
  <c r="E7" i="46" s="1"/>
  <c r="F7" i="46" s="1"/>
  <c r="C15" i="46"/>
  <c r="C15" i="1"/>
  <c r="C7" i="1"/>
  <c r="I8" i="46"/>
  <c r="J8" i="46" s="1"/>
  <c r="G8" i="46"/>
  <c r="H8" i="46" s="1"/>
  <c r="K41" i="44"/>
  <c r="L41" i="44" s="1"/>
  <c r="Q48" i="43"/>
  <c r="R48" i="43" s="1"/>
  <c r="Q57" i="43"/>
  <c r="R57" i="43" s="1"/>
  <c r="Q23" i="42"/>
  <c r="R23" i="42" s="1"/>
  <c r="P27" i="42"/>
  <c r="Q27" i="42" s="1"/>
  <c r="R27" i="42" s="1"/>
  <c r="L23" i="42"/>
  <c r="M23" i="42" s="1"/>
  <c r="K27" i="42"/>
  <c r="L27" i="42" s="1"/>
  <c r="M27" i="42" s="1"/>
  <c r="R53" i="41"/>
  <c r="L60" i="39"/>
  <c r="M60" i="39" s="1"/>
  <c r="R93" i="1"/>
  <c r="S93" i="1" s="1"/>
  <c r="G90" i="1"/>
  <c r="H90" i="1" s="1"/>
  <c r="R91" i="1"/>
  <c r="S91" i="1" s="1"/>
  <c r="R92" i="1"/>
  <c r="S92" i="1" s="1"/>
  <c r="G91" i="1"/>
  <c r="H91" i="1" s="1"/>
  <c r="R90" i="1"/>
  <c r="S90" i="1" s="1"/>
  <c r="N94" i="1"/>
  <c r="O94" i="1"/>
  <c r="G92" i="1"/>
  <c r="H92" i="1" s="1"/>
  <c r="R89" i="1"/>
  <c r="G89" i="1"/>
  <c r="I6" i="46" l="1"/>
  <c r="J6" i="46" s="1"/>
  <c r="G6" i="46"/>
  <c r="H6" i="46" s="1"/>
  <c r="J15" i="46"/>
  <c r="G7" i="46"/>
  <c r="H7" i="46" s="1"/>
  <c r="I7" i="46"/>
  <c r="J7" i="46" s="1"/>
  <c r="G15" i="46"/>
  <c r="H15" i="46" s="1"/>
  <c r="H13" i="46"/>
  <c r="E15" i="46"/>
  <c r="F15" i="46" s="1"/>
  <c r="R15" i="46"/>
  <c r="S15" i="46" s="1"/>
  <c r="T15" i="46"/>
  <c r="E6" i="46"/>
  <c r="F6" i="46" s="1"/>
  <c r="S89" i="1"/>
  <c r="R94" i="1"/>
  <c r="S94" i="1" s="1"/>
  <c r="H89" i="1"/>
  <c r="C94" i="1" l="1"/>
  <c r="G93" i="1" l="1"/>
  <c r="D94" i="1"/>
  <c r="R79" i="1" l="1"/>
  <c r="S79" i="1" s="1"/>
  <c r="G81" i="1"/>
  <c r="H81" i="1" s="1"/>
  <c r="H93" i="1"/>
  <c r="G94" i="1"/>
  <c r="H94" i="1" s="1"/>
  <c r="R80" i="1"/>
  <c r="S80" i="1" s="1"/>
  <c r="R81" i="1"/>
  <c r="S81" i="1" s="1"/>
  <c r="N82" i="1"/>
  <c r="R78" i="1"/>
  <c r="S78" i="1" s="1"/>
  <c r="O82" i="1"/>
  <c r="R77" i="1"/>
  <c r="S77" i="1" s="1"/>
  <c r="R82" i="1" l="1"/>
  <c r="S82" i="1" l="1"/>
  <c r="G77" i="1" l="1"/>
  <c r="G79" i="1" l="1"/>
  <c r="H79" i="1" s="1"/>
  <c r="D82" i="1"/>
  <c r="C82" i="1"/>
  <c r="G80" i="1"/>
  <c r="H80" i="1" s="1"/>
  <c r="G78" i="1"/>
  <c r="H78" i="1" s="1"/>
  <c r="H77" i="1"/>
  <c r="G82" i="1" l="1"/>
  <c r="H82" i="1" l="1"/>
  <c r="D34" i="1" l="1"/>
  <c r="R61" i="1" l="1"/>
  <c r="S61" i="1" s="1"/>
  <c r="R60" i="1"/>
  <c r="S60" i="1" s="1"/>
  <c r="R59" i="1"/>
  <c r="S59" i="1" s="1"/>
  <c r="O62" i="1"/>
  <c r="N62" i="1"/>
  <c r="D62" i="1"/>
  <c r="C62" i="1"/>
  <c r="R33" i="1"/>
  <c r="S33" i="1" s="1"/>
  <c r="R32" i="1"/>
  <c r="S32" i="1" s="1"/>
  <c r="O34" i="1"/>
  <c r="N34" i="1"/>
  <c r="C34" i="1"/>
  <c r="R39" i="1" l="1"/>
  <c r="P51" i="1"/>
  <c r="Q51" i="1" s="1"/>
  <c r="I39" i="1"/>
  <c r="J39" i="1" s="1"/>
  <c r="E51" i="1"/>
  <c r="F51" i="1" s="1"/>
  <c r="I51" i="1"/>
  <c r="J51" i="1" s="1"/>
  <c r="I69" i="1"/>
  <c r="J69" i="1" s="1"/>
  <c r="E69" i="1"/>
  <c r="F69" i="1" s="1"/>
  <c r="D70" i="1"/>
  <c r="T51" i="1"/>
  <c r="U51" i="1" s="1"/>
  <c r="O53" i="1"/>
  <c r="P40" i="1"/>
  <c r="Q40" i="1" s="1"/>
  <c r="T40" i="1"/>
  <c r="U40" i="1" s="1"/>
  <c r="I40" i="1"/>
  <c r="J40" i="1" s="1"/>
  <c r="T39" i="1"/>
  <c r="U39" i="1" s="1"/>
  <c r="P69" i="1"/>
  <c r="Q69" i="1" s="1"/>
  <c r="T69" i="1"/>
  <c r="U69" i="1" s="1"/>
  <c r="O70" i="1"/>
  <c r="G69" i="1"/>
  <c r="H69" i="1" s="1"/>
  <c r="T49" i="1"/>
  <c r="U49" i="1" s="1"/>
  <c r="R49" i="1"/>
  <c r="S49" i="1" s="1"/>
  <c r="R51" i="1"/>
  <c r="S51" i="1" s="1"/>
  <c r="D53" i="1"/>
  <c r="R30" i="1"/>
  <c r="S30" i="1" s="1"/>
  <c r="R31" i="1"/>
  <c r="S31" i="1" s="1"/>
  <c r="G30" i="1"/>
  <c r="H30" i="1" s="1"/>
  <c r="G60" i="1"/>
  <c r="H60" i="1" s="1"/>
  <c r="R40" i="1"/>
  <c r="S40" i="1" s="1"/>
  <c r="G40" i="1"/>
  <c r="H40" i="1" s="1"/>
  <c r="M70" i="1"/>
  <c r="N70" i="1"/>
  <c r="I50" i="1"/>
  <c r="J50" i="1" s="1"/>
  <c r="I52" i="1"/>
  <c r="J52" i="1" s="1"/>
  <c r="T52" i="1"/>
  <c r="U52" i="1" s="1"/>
  <c r="R62" i="1"/>
  <c r="S62" i="1" s="1"/>
  <c r="R34" i="1"/>
  <c r="S34" i="1" s="1"/>
  <c r="G31" i="1"/>
  <c r="H31" i="1" s="1"/>
  <c r="G51" i="1"/>
  <c r="H51" i="1" s="1"/>
  <c r="G61" i="1"/>
  <c r="H61" i="1" s="1"/>
  <c r="G32" i="1"/>
  <c r="H32" i="1" s="1"/>
  <c r="E39" i="1"/>
  <c r="E49" i="1"/>
  <c r="F49" i="1" s="1"/>
  <c r="G58" i="1"/>
  <c r="R69" i="1"/>
  <c r="S69" i="1" s="1"/>
  <c r="P39" i="1"/>
  <c r="P49" i="1"/>
  <c r="Q49" i="1" s="1"/>
  <c r="R58" i="1"/>
  <c r="S58" i="1" s="1"/>
  <c r="G33" i="1"/>
  <c r="H33" i="1" s="1"/>
  <c r="G39" i="1"/>
  <c r="E40" i="1"/>
  <c r="F40" i="1" s="1"/>
  <c r="G49" i="1"/>
  <c r="G59" i="1"/>
  <c r="H59" i="1" s="1"/>
  <c r="I49" i="1"/>
  <c r="Q39" i="1" l="1"/>
  <c r="F39" i="1"/>
  <c r="S39" i="1"/>
  <c r="E23" i="1"/>
  <c r="F23" i="1" s="1"/>
  <c r="R70" i="1"/>
  <c r="S70" i="1" s="1"/>
  <c r="P21" i="1"/>
  <c r="Q21" i="1" s="1"/>
  <c r="R22" i="1"/>
  <c r="S22" i="1" s="1"/>
  <c r="R68" i="1"/>
  <c r="S68" i="1" s="1"/>
  <c r="P52" i="1"/>
  <c r="Q52" i="1" s="1"/>
  <c r="B53" i="1"/>
  <c r="E50" i="1"/>
  <c r="F50" i="1" s="1"/>
  <c r="R52" i="1"/>
  <c r="S52" i="1" s="1"/>
  <c r="M44" i="1"/>
  <c r="N44" i="1"/>
  <c r="P43" i="1"/>
  <c r="Q43" i="1" s="1"/>
  <c r="C44" i="1"/>
  <c r="P24" i="1"/>
  <c r="Q24" i="1" s="1"/>
  <c r="E22" i="1"/>
  <c r="F22" i="1" s="1"/>
  <c r="I23" i="1"/>
  <c r="J23" i="1" s="1"/>
  <c r="P22" i="1"/>
  <c r="Q22" i="1" s="1"/>
  <c r="E20" i="1"/>
  <c r="F20" i="1" s="1"/>
  <c r="I21" i="1"/>
  <c r="J21" i="1" s="1"/>
  <c r="E24" i="1"/>
  <c r="F24" i="1" s="1"/>
  <c r="E21" i="1"/>
  <c r="F21" i="1" s="1"/>
  <c r="E14" i="1"/>
  <c r="F14" i="1" s="1"/>
  <c r="P41" i="1"/>
  <c r="E43" i="1"/>
  <c r="F43" i="1" s="1"/>
  <c r="B44" i="1"/>
  <c r="C70" i="1"/>
  <c r="E68" i="1"/>
  <c r="F68" i="1" s="1"/>
  <c r="T70" i="1"/>
  <c r="U70" i="1" s="1"/>
  <c r="B70" i="1"/>
  <c r="I68" i="1"/>
  <c r="G68" i="1"/>
  <c r="G70" i="1" s="1"/>
  <c r="P68" i="1"/>
  <c r="Q68" i="1" s="1"/>
  <c r="T68" i="1"/>
  <c r="U68" i="1" s="1"/>
  <c r="P70" i="1"/>
  <c r="Q70" i="1" s="1"/>
  <c r="T42" i="1"/>
  <c r="U42" i="1" s="1"/>
  <c r="G23" i="1"/>
  <c r="H23" i="1" s="1"/>
  <c r="I14" i="1"/>
  <c r="J14" i="1" s="1"/>
  <c r="R42" i="1"/>
  <c r="S42" i="1" s="1"/>
  <c r="G41" i="1"/>
  <c r="I41" i="1"/>
  <c r="P42" i="1"/>
  <c r="Q42" i="1" s="1"/>
  <c r="E42" i="1"/>
  <c r="F42" i="1" s="1"/>
  <c r="E41" i="1"/>
  <c r="N25" i="1"/>
  <c r="P20" i="1"/>
  <c r="Q20" i="1" s="1"/>
  <c r="R24" i="1"/>
  <c r="S24" i="1" s="1"/>
  <c r="T24" i="1"/>
  <c r="U24" i="1" s="1"/>
  <c r="R20" i="1"/>
  <c r="S20" i="1" s="1"/>
  <c r="T20" i="1"/>
  <c r="U20" i="1" s="1"/>
  <c r="P23" i="1"/>
  <c r="Q23" i="1" s="1"/>
  <c r="P14" i="1"/>
  <c r="Q14" i="1" s="1"/>
  <c r="T21" i="1"/>
  <c r="U21" i="1" s="1"/>
  <c r="R21" i="1"/>
  <c r="S21" i="1" s="1"/>
  <c r="I13" i="1"/>
  <c r="G24" i="1"/>
  <c r="H24" i="1" s="1"/>
  <c r="B25" i="1"/>
  <c r="I24" i="1"/>
  <c r="J24" i="1" s="1"/>
  <c r="M25" i="1"/>
  <c r="G14" i="1"/>
  <c r="H14" i="1" s="1"/>
  <c r="T22" i="1"/>
  <c r="U22" i="1" s="1"/>
  <c r="G21" i="1"/>
  <c r="H21" i="1" s="1"/>
  <c r="C25" i="1"/>
  <c r="H58" i="1"/>
  <c r="G62" i="1"/>
  <c r="H62" i="1" s="1"/>
  <c r="J49" i="1"/>
  <c r="I53" i="1"/>
  <c r="H49" i="1"/>
  <c r="G34" i="1"/>
  <c r="H34" i="1" s="1"/>
  <c r="H39" i="1"/>
  <c r="H41" i="1" l="1"/>
  <c r="F41" i="1"/>
  <c r="Q41" i="1"/>
  <c r="T43" i="1"/>
  <c r="U43" i="1" s="1"/>
  <c r="T23" i="1"/>
  <c r="U23" i="1" s="1"/>
  <c r="P44" i="1"/>
  <c r="Q44" i="1" s="1"/>
  <c r="E44" i="1"/>
  <c r="F44" i="1" s="1"/>
  <c r="H68" i="1"/>
  <c r="E70" i="1"/>
  <c r="F70" i="1" s="1"/>
  <c r="J53" i="1"/>
  <c r="C53" i="1"/>
  <c r="E53" i="1" s="1"/>
  <c r="F53" i="1" s="1"/>
  <c r="G50" i="1"/>
  <c r="P50" i="1"/>
  <c r="Q50" i="1" s="1"/>
  <c r="R50" i="1"/>
  <c r="S50" i="1" s="1"/>
  <c r="N53" i="1"/>
  <c r="E52" i="1"/>
  <c r="F52" i="1" s="1"/>
  <c r="G52" i="1"/>
  <c r="H52" i="1" s="1"/>
  <c r="T50" i="1"/>
  <c r="U50" i="1" s="1"/>
  <c r="M53" i="1"/>
  <c r="T53" i="1" s="1"/>
  <c r="U53" i="1" s="1"/>
  <c r="G6" i="1"/>
  <c r="H6" i="1" s="1"/>
  <c r="E6" i="1"/>
  <c r="F6" i="1" s="1"/>
  <c r="I6" i="1"/>
  <c r="J6" i="1" s="1"/>
  <c r="E8" i="1"/>
  <c r="F8" i="1" s="1"/>
  <c r="J68" i="1"/>
  <c r="I70" i="1"/>
  <c r="J70" i="1" s="1"/>
  <c r="H70" i="1"/>
  <c r="T41" i="1"/>
  <c r="U41" i="1" s="1"/>
  <c r="R41" i="1"/>
  <c r="O44" i="1"/>
  <c r="I43" i="1"/>
  <c r="J43" i="1" s="1"/>
  <c r="G43" i="1"/>
  <c r="H43" i="1" s="1"/>
  <c r="R43" i="1"/>
  <c r="S43" i="1" s="1"/>
  <c r="I42" i="1"/>
  <c r="J42" i="1" s="1"/>
  <c r="D44" i="1"/>
  <c r="G42" i="1"/>
  <c r="J41" i="1"/>
  <c r="J13" i="1"/>
  <c r="I15" i="1"/>
  <c r="P25" i="1"/>
  <c r="Q25" i="1" s="1"/>
  <c r="R14" i="1"/>
  <c r="S14" i="1" s="1"/>
  <c r="T14" i="1"/>
  <c r="U14" i="1" s="1"/>
  <c r="D25" i="1"/>
  <c r="G20" i="1"/>
  <c r="I20" i="1"/>
  <c r="E13" i="1"/>
  <c r="F13" i="1" s="1"/>
  <c r="G13" i="1"/>
  <c r="I22" i="1"/>
  <c r="J22" i="1" s="1"/>
  <c r="G22" i="1"/>
  <c r="H22" i="1" s="1"/>
  <c r="T13" i="1"/>
  <c r="U13" i="1" s="1"/>
  <c r="R23" i="1"/>
  <c r="S23" i="1" s="1"/>
  <c r="E25" i="1"/>
  <c r="F25" i="1" s="1"/>
  <c r="R13" i="1"/>
  <c r="S13" i="1" s="1"/>
  <c r="P13" i="1"/>
  <c r="Q13" i="1" s="1"/>
  <c r="O25" i="1"/>
  <c r="S41" i="1" l="1"/>
  <c r="P53" i="1"/>
  <c r="Q53" i="1" s="1"/>
  <c r="R53" i="1"/>
  <c r="S53" i="1" s="1"/>
  <c r="H50" i="1"/>
  <c r="G53" i="1"/>
  <c r="H53" i="1" s="1"/>
  <c r="T15" i="1"/>
  <c r="U15" i="1" s="1"/>
  <c r="E7" i="1"/>
  <c r="F7" i="1" s="1"/>
  <c r="E15" i="1"/>
  <c r="F15" i="1" s="1"/>
  <c r="R15" i="1"/>
  <c r="S15" i="1" s="1"/>
  <c r="H42" i="1"/>
  <c r="G44" i="1"/>
  <c r="H44" i="1" s="1"/>
  <c r="I44" i="1"/>
  <c r="J44" i="1" s="1"/>
  <c r="T44" i="1"/>
  <c r="U44" i="1" s="1"/>
  <c r="R44" i="1"/>
  <c r="S44" i="1" s="1"/>
  <c r="G7" i="1"/>
  <c r="H7" i="1" s="1"/>
  <c r="I7" i="1"/>
  <c r="J7" i="1" s="1"/>
  <c r="P15" i="1"/>
  <c r="Q15" i="1" s="1"/>
  <c r="J20" i="1"/>
  <c r="I25" i="1"/>
  <c r="J25" i="1" s="1"/>
  <c r="G15" i="1"/>
  <c r="H15" i="1" s="1"/>
  <c r="H13" i="1"/>
  <c r="H20" i="1"/>
  <c r="G25" i="1"/>
  <c r="H25" i="1" s="1"/>
  <c r="J15" i="1"/>
  <c r="G8" i="1"/>
  <c r="H8" i="1" s="1"/>
  <c r="I8" i="1"/>
  <c r="J8" i="1" s="1"/>
  <c r="T25" i="1"/>
  <c r="U25" i="1" s="1"/>
  <c r="R25" i="1"/>
  <c r="S25" i="1" s="1"/>
</calcChain>
</file>

<file path=xl/sharedStrings.xml><?xml version="1.0" encoding="utf-8"?>
<sst xmlns="http://schemas.openxmlformats.org/spreadsheetml/2006/main" count="9279" uniqueCount="564">
  <si>
    <t>meer info</t>
  </si>
  <si>
    <t xml:space="preserve">
</t>
  </si>
  <si>
    <t xml:space="preserve">Evolutie Tewerkstelling </t>
  </si>
  <si>
    <t>aantallen</t>
  </si>
  <si>
    <t>abs</t>
  </si>
  <si>
    <t xml:space="preserve"> in %</t>
  </si>
  <si>
    <t xml:space="preserve">Tewerkgestelde werknemers </t>
  </si>
  <si>
    <t>Arbeidsplaatsen</t>
  </si>
  <si>
    <t>Arbeidsvolume in vte</t>
  </si>
  <si>
    <t xml:space="preserve">Arbeidsplaatsen </t>
  </si>
  <si>
    <t>Arbeidsvolume</t>
  </si>
  <si>
    <t>gender</t>
  </si>
  <si>
    <t>volume</t>
  </si>
  <si>
    <t>Mannen</t>
  </si>
  <si>
    <t>Vrouwen</t>
  </si>
  <si>
    <t>Totaal</t>
  </si>
  <si>
    <t>Leefijd</t>
  </si>
  <si>
    <t xml:space="preserve"> &lt;25</t>
  </si>
  <si>
    <t xml:space="preserve"> 25 - 39</t>
  </si>
  <si>
    <t xml:space="preserve"> 40 - 49</t>
  </si>
  <si>
    <t xml:space="preserve"> 50 - 64</t>
  </si>
  <si>
    <t xml:space="preserve"> 65 en ouder</t>
  </si>
  <si>
    <t>Activiteit (Nace)</t>
  </si>
  <si>
    <t>Landbouw, bosbouw en visserij</t>
  </si>
  <si>
    <t>Industrie, Energie en Bouw</t>
  </si>
  <si>
    <t>Commerciële Dienstverlening</t>
  </si>
  <si>
    <t>Niet-Commerciële Dienstverlening</t>
  </si>
  <si>
    <t>Sector/statuut</t>
  </si>
  <si>
    <t>Privé-sector - Arbeiders</t>
  </si>
  <si>
    <t>Privé-sector - Bedienden</t>
  </si>
  <si>
    <t>Overheidssector - Arbeiders</t>
  </si>
  <si>
    <t>Overheidssector - bedienden</t>
  </si>
  <si>
    <t>Overheidssector - Ambtenaren</t>
  </si>
  <si>
    <t>Sector/arbeidsregime</t>
  </si>
  <si>
    <t>Privé-sector - voltijds</t>
  </si>
  <si>
    <t>Privé-sector - deeltijds/interim</t>
  </si>
  <si>
    <t>Overheidssector - voltijds</t>
  </si>
  <si>
    <t>Overheidssector - deeltijds</t>
  </si>
  <si>
    <t>Gewest hoofdverblijfplaats</t>
  </si>
  <si>
    <t>Brussels Hoofdstedelijk Gewest</t>
  </si>
  <si>
    <t>Vlaams Gewest</t>
  </si>
  <si>
    <t>Waals Gewest</t>
  </si>
  <si>
    <t>Buitenland/onbekend</t>
  </si>
  <si>
    <t>Paritair Comité</t>
  </si>
  <si>
    <t>Paritair comité</t>
  </si>
  <si>
    <t>Onder paritair comité</t>
  </si>
  <si>
    <t>Geen par. com. van toepassing</t>
  </si>
  <si>
    <t>Terug lijst van de tabellen</t>
  </si>
  <si>
    <t>Tabel 1</t>
  </si>
  <si>
    <t>NAAR LEEFTIJDSKLASSE EN GESLACHT</t>
  </si>
  <si>
    <t xml:space="preserve">Aantal tewerkgestelde werknemers </t>
  </si>
  <si>
    <t>Aantal Arbeidsplaatsen</t>
  </si>
  <si>
    <t>Arbeidsvolume in voltijdsequivalenten</t>
  </si>
  <si>
    <t>Verschil   Jaar-1</t>
  </si>
  <si>
    <t>Aantal x1.000</t>
  </si>
  <si>
    <t>in %</t>
  </si>
  <si>
    <t>vte x1.000</t>
  </si>
  <si>
    <r>
      <t>(1)</t>
    </r>
    <r>
      <rPr>
        <sz val="10"/>
        <rFont val="Arial Narrow"/>
        <family val="2"/>
      </rPr>
      <t xml:space="preserve"> De leeftijd van de persoon op de laatste dag van het kwartaal.</t>
    </r>
  </si>
  <si>
    <t>Tabel 3</t>
  </si>
  <si>
    <t>NAAR SECTOR EN STATUUT</t>
  </si>
  <si>
    <t>Sector, statuut</t>
  </si>
  <si>
    <t>Privé-sector</t>
  </si>
  <si>
    <t>Arbeiders</t>
  </si>
  <si>
    <t>Bedienden</t>
  </si>
  <si>
    <t>Overheidssector en onderwijs</t>
  </si>
  <si>
    <t>Federaal</t>
  </si>
  <si>
    <t>Ambtenaren</t>
  </si>
  <si>
    <t>Gewesten en gemeenschappen</t>
  </si>
  <si>
    <t xml:space="preserve"> - Administratie, diensten</t>
  </si>
  <si>
    <t xml:space="preserve"> - Onderwijs</t>
  </si>
  <si>
    <t>Plaatselijke en Provinciale Besturen</t>
  </si>
  <si>
    <t>Intern. instell. en bijzondere gevallen</t>
  </si>
  <si>
    <t>Hoofdverblijfplaats</t>
  </si>
  <si>
    <t>Tabel 5</t>
  </si>
  <si>
    <t>TYPE ARBEIDSPRESTATIE EN ARBEIDSDUUR</t>
  </si>
  <si>
    <t xml:space="preserve"> Privé-sector</t>
  </si>
  <si>
    <t>Voltijds</t>
  </si>
  <si>
    <t>Deeltijds</t>
  </si>
  <si>
    <t>0-45%</t>
  </si>
  <si>
    <t>46-65%</t>
  </si>
  <si>
    <t>66-95%</t>
  </si>
  <si>
    <t>&gt;95%</t>
  </si>
  <si>
    <t>Seizoen- , interim- en gelegenheidswerknemers</t>
  </si>
  <si>
    <t xml:space="preserve"> Overheidssector en onderwijs</t>
  </si>
  <si>
    <t>Tabel 6</t>
  </si>
  <si>
    <t>NAAR SECTOR EN DIMENSIE VAN DE WERKGEVER</t>
  </si>
  <si>
    <t>Sector, dimensie</t>
  </si>
  <si>
    <t>minder dan 20 werknemers</t>
  </si>
  <si>
    <t>20 tot 199 werknemers</t>
  </si>
  <si>
    <t>200 tot 999 werknemers</t>
  </si>
  <si>
    <t>1.000 of meer werknemers</t>
  </si>
  <si>
    <t>minder dan 1.000 werknemers</t>
  </si>
  <si>
    <t xml:space="preserve"> Totaal</t>
  </si>
  <si>
    <t>Tabel 7</t>
  </si>
  <si>
    <t>NAAR SECTORGROEP (Paritair Comité) VAN DE WERKNEMER</t>
  </si>
  <si>
    <t>Sectorgroep (PC)</t>
  </si>
  <si>
    <r>
      <t>Land- en tuinbouw, bosbouw en zeevisserij</t>
    </r>
    <r>
      <rPr>
        <b/>
        <sz val="14"/>
        <rFont val="Arial Narrow"/>
        <family val="2"/>
      </rPr>
      <t xml:space="preserve">
</t>
    </r>
    <r>
      <rPr>
        <sz val="11"/>
        <rFont val="Arial Narrow"/>
        <family val="2"/>
      </rPr>
      <t>132, 143, 144, 145, 146</t>
    </r>
  </si>
  <si>
    <r>
      <t>Industrie, Gas en elektriciteit</t>
    </r>
    <r>
      <rPr>
        <b/>
        <sz val="11"/>
        <rFont val="Arial Narrow"/>
        <family val="2"/>
      </rPr>
      <t xml:space="preserve">
</t>
    </r>
    <r>
      <rPr>
        <sz val="11"/>
        <rFont val="Arial Narrow"/>
        <family val="2"/>
      </rPr>
      <t>101 - 118, 120, 125-126, 128-129, 133, 136, 142.01 - 142.03,
147 - 150, 203 - 215, 220 - 222, 224, 324, 326, 340</t>
    </r>
  </si>
  <si>
    <r>
      <t>Bouw</t>
    </r>
    <r>
      <rPr>
        <b/>
        <sz val="11"/>
        <rFont val="Arial Narrow"/>
        <family val="2"/>
      </rPr>
      <t xml:space="preserve">
</t>
    </r>
    <r>
      <rPr>
        <sz val="11"/>
        <rFont val="Arial Narrow"/>
        <family val="2"/>
      </rPr>
      <t>124</t>
    </r>
  </si>
  <si>
    <r>
      <t>Distributie, transport en logistiek</t>
    </r>
    <r>
      <rPr>
        <b/>
        <sz val="11"/>
        <rFont val="Arial Narrow"/>
        <family val="2"/>
      </rPr>
      <t xml:space="preserve">
</t>
    </r>
    <r>
      <rPr>
        <sz val="11"/>
        <rFont val="Arial Narrow"/>
        <family val="2"/>
      </rPr>
      <t>119, 127, 139, 140, 201, 202, 226, 301,
311 - 313, 315, 316, 321, 328</t>
    </r>
  </si>
  <si>
    <r>
      <t>Diensten aan ondernemingen en personen</t>
    </r>
    <r>
      <rPr>
        <b/>
        <sz val="11"/>
        <rFont val="Arial Narrow"/>
        <family val="2"/>
      </rPr>
      <t xml:space="preserve">
</t>
    </r>
    <r>
      <rPr>
        <sz val="11"/>
        <rFont val="Arial Narrow"/>
        <family val="2"/>
      </rPr>
      <t>121, 219, 314, 317, 320, 322, 323, 335, 336, 339</t>
    </r>
  </si>
  <si>
    <r>
      <t xml:space="preserve">Financiële sector
</t>
    </r>
    <r>
      <rPr>
        <sz val="11"/>
        <rFont val="Arial Narrow"/>
        <family val="2"/>
      </rPr>
      <t>216, 306, 307, 308, 309, 310, 325, 341</t>
    </r>
  </si>
  <si>
    <r>
      <t xml:space="preserve">Horeca, sport en ontspanning, media
</t>
    </r>
    <r>
      <rPr>
        <sz val="11"/>
        <rFont val="Arial Narrow"/>
        <family val="2"/>
      </rPr>
      <t>130, 217, 223, 227, 302, 303, 333, 334</t>
    </r>
  </si>
  <si>
    <r>
      <t>Social profit</t>
    </r>
    <r>
      <rPr>
        <b/>
        <sz val="11"/>
        <rFont val="Arial Narrow"/>
        <family val="2"/>
      </rPr>
      <t xml:space="preserve">
</t>
    </r>
    <r>
      <rPr>
        <sz val="11"/>
        <rFont val="Arial Narrow"/>
        <family val="2"/>
      </rPr>
      <t>152, 225, 304, 305, 318, 319, 327, 329, 330, 331, 332, 337</t>
    </r>
  </si>
  <si>
    <r>
      <t>Overige sectoren</t>
    </r>
    <r>
      <rPr>
        <b/>
        <sz val="11"/>
        <rFont val="Arial Narrow"/>
        <family val="2"/>
      </rPr>
      <t xml:space="preserve">
</t>
    </r>
    <r>
      <rPr>
        <sz val="11"/>
        <rFont val="Arial Narrow"/>
        <family val="2"/>
      </rPr>
      <t>100, 142.04, 200, 218, 300</t>
    </r>
  </si>
  <si>
    <t>Geen paritair comité van toepassing</t>
  </si>
  <si>
    <t>2023-2024</t>
  </si>
  <si>
    <t>2023-2025</t>
  </si>
  <si>
    <t>Tabel 2</t>
  </si>
  <si>
    <t>NAAR ACTIVITEIT VAN DE WERKGEVER</t>
  </si>
  <si>
    <t>B-C-D-E</t>
  </si>
  <si>
    <t>Winning van delfstoffen, Industrie, Productie en distributie van elektriciteit, gas, stoom, gekoelde lucht en water, Afvalbeheer</t>
  </si>
  <si>
    <t>F</t>
  </si>
  <si>
    <t>Bouwnijverheid</t>
  </si>
  <si>
    <t>G-H-I</t>
  </si>
  <si>
    <t>Handel, vervoer en opslag, Verschaffen van accommodatie en maaltijden</t>
  </si>
  <si>
    <t>J-K</t>
  </si>
  <si>
    <t>Informatie en communicatie</t>
  </si>
  <si>
    <t>L</t>
  </si>
  <si>
    <t>Financiële activiteiten en verzekeringen</t>
  </si>
  <si>
    <t>M</t>
  </si>
  <si>
    <t>Exploitatie van en handel in onroerend goed</t>
  </si>
  <si>
    <t>N-O</t>
  </si>
  <si>
    <t>Administratieve, ondersteunende en gespecialiseerde diensten</t>
  </si>
  <si>
    <t>P-Q</t>
  </si>
  <si>
    <t>Openbaar bestuur en Onderwijs</t>
  </si>
  <si>
    <t>R</t>
  </si>
  <si>
    <t>Menselijke gezondheidszorg en maatschappelijke dienstverlening</t>
  </si>
  <si>
    <t>S-T-U-V</t>
  </si>
  <si>
    <t>Kunst amusement en recreatie, Overige diensten, diversen</t>
  </si>
  <si>
    <t>Activiteit (NACE-Bel 2025)</t>
  </si>
  <si>
    <t>Tabel 4</t>
  </si>
  <si>
    <t>NAAR HOOFDVERBLIJFPLAATS VAN DE WERKNEMER</t>
  </si>
  <si>
    <t>Antwerpen</t>
  </si>
  <si>
    <t>Vlaams Brabant</t>
  </si>
  <si>
    <t>Limburg</t>
  </si>
  <si>
    <t>Oost-Vlaanderen</t>
  </si>
  <si>
    <t>West-Vlaanderen</t>
  </si>
  <si>
    <t>Waals Brabant</t>
  </si>
  <si>
    <t>Henegouwen</t>
  </si>
  <si>
    <t>Luik</t>
  </si>
  <si>
    <t>Luxemburg</t>
  </si>
  <si>
    <t>Namen</t>
  </si>
  <si>
    <t>Het Rijk</t>
  </si>
  <si>
    <r>
      <t>Omliggende landen</t>
    </r>
    <r>
      <rPr>
        <vertAlign val="superscript"/>
        <sz val="11"/>
        <rFont val="Arial Narrow"/>
        <family val="2"/>
      </rPr>
      <t xml:space="preserve"> (1)</t>
    </r>
  </si>
  <si>
    <t>Overige landen</t>
  </si>
  <si>
    <r>
      <t xml:space="preserve">Onbekend </t>
    </r>
    <r>
      <rPr>
        <vertAlign val="superscript"/>
        <sz val="11"/>
        <rFont val="Arial Narrow"/>
        <family val="2"/>
      </rPr>
      <t>(2)</t>
    </r>
  </si>
  <si>
    <r>
      <t>(1)</t>
    </r>
    <r>
      <rPr>
        <sz val="10"/>
        <rFont val="Arial Narrow"/>
        <family val="2"/>
      </rPr>
      <t xml:space="preserve"> Duitsland, Frankrijk, Groothertogdom Luxemburg, Nederland.</t>
    </r>
  </si>
  <si>
    <r>
      <t>(2)</t>
    </r>
    <r>
      <rPr>
        <sz val="10"/>
        <rFont val="Arial Narrow"/>
        <family val="2"/>
      </rPr>
      <t xml:space="preserve"> Gegevens met betrekking tot personen voor wie gegevens omtrent de hoofdverblijfplaats ontbreken en/of personen die hun hoofdverblijfplaats in het buitenland hebben.</t>
    </r>
  </si>
  <si>
    <t>Aantal tewerkgestelde werknemers</t>
  </si>
  <si>
    <t>Tabel 8</t>
  </si>
  <si>
    <t>Klassieke uitzendarbeid naar activiteit van de gebruiker</t>
  </si>
  <si>
    <t>Aantal arbeidsplaatsen</t>
  </si>
  <si>
    <r>
      <t>Onbekend</t>
    </r>
    <r>
      <rPr>
        <b/>
        <i/>
        <vertAlign val="superscript"/>
        <sz val="12"/>
        <rFont val="Arial Narrow"/>
        <family val="2"/>
      </rPr>
      <t xml:space="preserve"> (1)</t>
    </r>
  </si>
  <si>
    <r>
      <rPr>
        <vertAlign val="superscript"/>
        <sz val="11"/>
        <rFont val="Arial Narrow"/>
        <family val="2"/>
      </rPr>
      <t>(1)</t>
    </r>
    <r>
      <rPr>
        <sz val="11"/>
        <rFont val="Arial Narrow"/>
        <family val="2"/>
      </rPr>
      <t xml:space="preserve"> De activiteit van de gebruikende onderneming wordt bepaald op basis van de Nace-code gekend in het RSZ-werkgeversrepertorium.  </t>
    </r>
  </si>
  <si>
    <t xml:space="preserve">Indien niet gekend als werkgever, worden de Nace-codes beschikbaar in KBO gebruikt. </t>
  </si>
  <si>
    <t xml:space="preserve">Indien ook in KBO niet gekend, dan worden de gegevens opgenomen in de klasse onbekend. </t>
  </si>
  <si>
    <r>
      <t xml:space="preserve">Activiteit (NACE-Bel 2025) </t>
    </r>
    <r>
      <rPr>
        <b/>
        <vertAlign val="superscript"/>
        <sz val="11"/>
        <rFont val="Arial Narrow"/>
        <family val="2"/>
      </rPr>
      <t>(1)</t>
    </r>
    <r>
      <rPr>
        <b/>
        <sz val="11"/>
        <rFont val="Arial Narrow"/>
        <family val="2"/>
      </rPr>
      <t xml:space="preserve">
 Gebruikende onderneming</t>
    </r>
  </si>
  <si>
    <r>
      <t>Leeftijd</t>
    </r>
    <r>
      <rPr>
        <b/>
        <vertAlign val="superscript"/>
        <sz val="11"/>
        <rFont val="Arial Narrow"/>
        <family val="2"/>
      </rPr>
      <t xml:space="preserve"> (1)</t>
    </r>
    <r>
      <rPr>
        <b/>
        <sz val="11"/>
        <rFont val="Arial Narrow"/>
        <family val="2"/>
      </rPr>
      <t>, geslacht</t>
    </r>
  </si>
  <si>
    <t>Sector, type arbeidsprestatie</t>
  </si>
  <si>
    <t>Kwartaal</t>
  </si>
  <si>
    <t>Versie</t>
  </si>
  <si>
    <t>25-39</t>
  </si>
  <si>
    <t>07e</t>
  </si>
  <si>
    <t>40-49</t>
  </si>
  <si>
    <t>50-64</t>
  </si>
  <si>
    <t>&lt;25</t>
  </si>
  <si>
    <t>04e</t>
  </si>
  <si>
    <t>Lftdsklasse (glob)</t>
  </si>
  <si>
    <t>A0024</t>
  </si>
  <si>
    <t>A2539</t>
  </si>
  <si>
    <t>A4049</t>
  </si>
  <si>
    <t>A5064</t>
  </si>
  <si>
    <t>A6599</t>
  </si>
  <si>
    <t>ANTRIM</t>
  </si>
  <si>
    <t>Sectie Nace WG</t>
  </si>
  <si>
    <t>A</t>
  </si>
  <si>
    <t>BCDE</t>
  </si>
  <si>
    <t>GHI</t>
  </si>
  <si>
    <t>JK</t>
  </si>
  <si>
    <t>NO</t>
  </si>
  <si>
    <t>PQ</t>
  </si>
  <si>
    <t>STUV</t>
  </si>
  <si>
    <t>Sector WG</t>
  </si>
  <si>
    <t>L Sector WG</t>
  </si>
  <si>
    <t>PO_GRP2</t>
  </si>
  <si>
    <t>wkn type</t>
  </si>
  <si>
    <t>1</t>
  </si>
  <si>
    <t>Privé</t>
  </si>
  <si>
    <t>P</t>
  </si>
  <si>
    <t>1_ARB</t>
  </si>
  <si>
    <t>2_BED</t>
  </si>
  <si>
    <t>2</t>
  </si>
  <si>
    <t>Openbaar</t>
  </si>
  <si>
    <t>3_AMB</t>
  </si>
  <si>
    <t>7_8</t>
  </si>
  <si>
    <t>9_0</t>
  </si>
  <si>
    <t>2_6_0</t>
  </si>
  <si>
    <t>2_6_4</t>
  </si>
  <si>
    <t>federaal</t>
  </si>
  <si>
    <t>Intern. instell_bijzondere gevallen</t>
  </si>
  <si>
    <t>privé</t>
  </si>
  <si>
    <t>TypePrest</t>
  </si>
  <si>
    <t>KlasseDT</t>
  </si>
  <si>
    <t>L_typePrestatie</t>
  </si>
  <si>
    <t>K100</t>
  </si>
  <si>
    <t>voltijds</t>
  </si>
  <si>
    <t>K0045</t>
  </si>
  <si>
    <t>deeltijds</t>
  </si>
  <si>
    <t>K4665</t>
  </si>
  <si>
    <t>K6695</t>
  </si>
  <si>
    <t>K9599</t>
  </si>
  <si>
    <t>S</t>
  </si>
  <si>
    <t>PS</t>
  </si>
  <si>
    <t>Dimgr</t>
  </si>
  <si>
    <t>PR1</t>
  </si>
  <si>
    <t>PR4</t>
  </si>
  <si>
    <t>PR7</t>
  </si>
  <si>
    <t>PR9</t>
  </si>
  <si>
    <t>PU1</t>
  </si>
  <si>
    <t>PU9</t>
  </si>
  <si>
    <t>Land- en tuinbouw, bosbouw en zeevisserij</t>
  </si>
  <si>
    <t>B</t>
  </si>
  <si>
    <t>Industrie, Gas en elektriciteit</t>
  </si>
  <si>
    <t>C</t>
  </si>
  <si>
    <t>Bouw</t>
  </si>
  <si>
    <t>D</t>
  </si>
  <si>
    <t>Distributie, transport en logistiek</t>
  </si>
  <si>
    <t>E</t>
  </si>
  <si>
    <t>Diensten aan ondernemingen en personen</t>
  </si>
  <si>
    <t>Financiële sector</t>
  </si>
  <si>
    <t>G</t>
  </si>
  <si>
    <t>Horeca, sport en ontspanning, media</t>
  </si>
  <si>
    <t>N</t>
  </si>
  <si>
    <t>Social profit</t>
  </si>
  <si>
    <t>Overige sectoren</t>
  </si>
  <si>
    <t>Z</t>
  </si>
  <si>
    <t>PC_sectorgr</t>
  </si>
  <si>
    <t>L PC_sectorgr</t>
  </si>
  <si>
    <t>00000</t>
  </si>
  <si>
    <t>OVERIGE LANDEN</t>
  </si>
  <si>
    <t>00007_8</t>
  </si>
  <si>
    <t>00007</t>
  </si>
  <si>
    <t>BUURLANDEN</t>
  </si>
  <si>
    <t>00002</t>
  </si>
  <si>
    <t>NAMEN</t>
  </si>
  <si>
    <t>90000</t>
  </si>
  <si>
    <t>03000</t>
  </si>
  <si>
    <t>LUXEMBOURG</t>
  </si>
  <si>
    <t>80000</t>
  </si>
  <si>
    <t>LUIK</t>
  </si>
  <si>
    <t>60000</t>
  </si>
  <si>
    <t>HENEGOUWEN</t>
  </si>
  <si>
    <t>50000</t>
  </si>
  <si>
    <t>WAALS-BRABANT</t>
  </si>
  <si>
    <t>20002</t>
  </si>
  <si>
    <t>LIMBURG</t>
  </si>
  <si>
    <t>70000</t>
  </si>
  <si>
    <t>02000</t>
  </si>
  <si>
    <t>OOST-VLAANDEREN</t>
  </si>
  <si>
    <t>40000</t>
  </si>
  <si>
    <t>WEST-VLAANDEREN</t>
  </si>
  <si>
    <t>30000</t>
  </si>
  <si>
    <t>VLAAMS-BRABANT</t>
  </si>
  <si>
    <t>20001</t>
  </si>
  <si>
    <t>ANTWERPEN</t>
  </si>
  <si>
    <t>10000</t>
  </si>
  <si>
    <t>BRUSSEL-HOOFDSTAD</t>
  </si>
  <si>
    <t>04000</t>
  </si>
  <si>
    <t>BRUSSELS HOOFDSTEDELIJK GEWEST</t>
  </si>
  <si>
    <t>NISPROVLAST TraCorr</t>
  </si>
  <si>
    <t>REGIO TraCorr</t>
  </si>
  <si>
    <t>Kwartaal Trimestre</t>
  </si>
  <si>
    <t>&gt;=65</t>
  </si>
  <si>
    <t>Leeftijdsklasse - Classe d'age</t>
  </si>
  <si>
    <t>Man - Homme</t>
  </si>
  <si>
    <t>Vrouw - Femme</t>
  </si>
  <si>
    <t>tewerkgestelde werknemers - Travailleurs occupés</t>
  </si>
  <si>
    <t>arbeidsplaatsen - postes de travail</t>
  </si>
  <si>
    <t>VTE - ETP</t>
  </si>
  <si>
    <t>Geslacht - Sexe</t>
  </si>
  <si>
    <t>Sectie Nace -Nace Section</t>
  </si>
  <si>
    <t>L Secteur Empl</t>
  </si>
  <si>
    <t>Public</t>
  </si>
  <si>
    <t>Entité secteur public</t>
  </si>
  <si>
    <t>Entiteit overheidssector</t>
  </si>
  <si>
    <t>Hoedanigheid - statut</t>
  </si>
  <si>
    <t>Arbeider - Ouvrier</t>
  </si>
  <si>
    <t>Bediende - Employé</t>
  </si>
  <si>
    <t>Ambtenaar - Fonctionnaire</t>
  </si>
  <si>
    <t>fédéral</t>
  </si>
  <si>
    <t>Gewest_gemeenschap_exclusief Onderwijs</t>
  </si>
  <si>
    <t>Région_Communauté Enseignement</t>
  </si>
  <si>
    <t>Région_Communauté exclusif Enseignement</t>
  </si>
  <si>
    <t>Gewest_gemeenschap_Onderwijs</t>
  </si>
  <si>
    <t>Institutions Intern. - cas particulers</t>
  </si>
  <si>
    <t>Administrations provinciales et locales</t>
  </si>
  <si>
    <t>Naam Gewest</t>
  </si>
  <si>
    <t>Nom Région</t>
  </si>
  <si>
    <t>REGION DE BRUXELLES-CAPITALE</t>
  </si>
  <si>
    <t>Pays Limitrophes</t>
  </si>
  <si>
    <t>Onbekend</t>
  </si>
  <si>
    <t>Inconnu</t>
  </si>
  <si>
    <t>Autres Pays</t>
  </si>
  <si>
    <t>Région Flamande</t>
  </si>
  <si>
    <t>Région Wallonne</t>
  </si>
  <si>
    <t>Naam Provincie</t>
  </si>
  <si>
    <t>Nom de la Province</t>
  </si>
  <si>
    <t>ANVERS</t>
  </si>
  <si>
    <t>BRUXELLES-CAPITALE</t>
  </si>
  <si>
    <t>HAINAUT</t>
  </si>
  <si>
    <t>LIMBOURG</t>
  </si>
  <si>
    <t>LIEGE</t>
  </si>
  <si>
    <t>LUXEMBURG</t>
  </si>
  <si>
    <t>NAMUR</t>
  </si>
  <si>
    <t>Flandre-Orientale</t>
  </si>
  <si>
    <t>Flandre-Occidentale</t>
  </si>
  <si>
    <t>Temps partiel</t>
  </si>
  <si>
    <t>Seizoen_Interim_gelegenheids</t>
  </si>
  <si>
    <t>Saison_intérim_occasionnel</t>
  </si>
  <si>
    <t>deeltijds/seizoen_interim_gelegenh.</t>
  </si>
  <si>
    <t>temps partiel/saison_intérim_occ</t>
  </si>
  <si>
    <t>temps plein</t>
  </si>
  <si>
    <t>L_typedeprestation</t>
  </si>
  <si>
    <t>Dimensieklasse - Classe De Dimension</t>
  </si>
  <si>
    <t>&lt;20</t>
  </si>
  <si>
    <t>20-199</t>
  </si>
  <si>
    <t>200-999</t>
  </si>
  <si>
    <t>&gt;=1000</t>
  </si>
  <si>
    <t>&lt;1000</t>
  </si>
  <si>
    <t>L PC_groupe sectoriel</t>
  </si>
  <si>
    <t>Agriculture, chasse, sylviculture et pêche</t>
  </si>
  <si>
    <t>Industries, gaz et électricité</t>
  </si>
  <si>
    <t>Construction</t>
  </si>
  <si>
    <t>Distribution, transport et logistique</t>
  </si>
  <si>
    <t>Services aux entreprises et aux personnes</t>
  </si>
  <si>
    <t>Secteur financier</t>
  </si>
  <si>
    <t>Horeca, sports et loisirs, media</t>
  </si>
  <si>
    <t>Secteur "non marchand" (social)</t>
  </si>
  <si>
    <t>Secteurs divers</t>
  </si>
  <si>
    <t>Aucune commission paritaire d'application</t>
  </si>
  <si>
    <t>NIET LOCALISEERBAAR</t>
  </si>
  <si>
    <t>Industries, énergie et construction</t>
  </si>
  <si>
    <t>Services commerciaux</t>
  </si>
  <si>
    <t>Services non-commerciaux</t>
  </si>
  <si>
    <t>Activiteit Gebruiker</t>
  </si>
  <si>
    <t>Activité Utilisateur</t>
  </si>
  <si>
    <t>B_F</t>
  </si>
  <si>
    <t>G_O</t>
  </si>
  <si>
    <t>P_V</t>
  </si>
  <si>
    <t>Activiteit gebruiker interim (NACE)</t>
  </si>
  <si>
    <t xml:space="preserve">'Klassieke' uitzendarbeid </t>
  </si>
  <si>
    <t>Bijzondere uitzendarbeid naar activiteit van de gebruiker</t>
  </si>
  <si>
    <t>2023Q4</t>
  </si>
  <si>
    <t xml:space="preserve">'Bijzondere' uitzendarbeid </t>
  </si>
  <si>
    <t>Vous pouvez également retrouver un résumé des évolutions les plus récentes présentées comme avant dans les publications</t>
  </si>
  <si>
    <t>Tevens kan u de samenvatting van de meest recente evolutie terugvinden zoals voorheen in de publicaties gepresenteerd</t>
  </si>
  <si>
    <t>Overzicht gegevens - Résumé des données</t>
  </si>
  <si>
    <t>Remarque: Les données du trimestre le plus récent sont des estimations et sont dès lors reprises comme des chiffres arrondis dans les données brutes. Elles seront actualisées lors de la publication prochaine.</t>
  </si>
  <si>
    <t>Opmerking: De gegevens van het meest recente kwartaal zijn ramingen en worden daarom als afgeronde cijfers opgenomen in de ruwe data. Bij de volgende publicatie worden deze gegevens geactualiseerd.</t>
  </si>
  <si>
    <t>Travail intérimaire (particulier) par activté de l'utilisateur</t>
  </si>
  <si>
    <t>(Bijzondere) Uitzendarbeid naar activiteit van de gebruiker</t>
  </si>
  <si>
    <t>Data_tab9</t>
  </si>
  <si>
    <t>Travail intérimaire (classique) par activté de l'utilisateur</t>
  </si>
  <si>
    <t>Data_tab8</t>
  </si>
  <si>
    <t>Groupe sectoriel (commission paritaire) du travailleur</t>
  </si>
  <si>
    <t>Sectorgroep (paritair comite) van de werknemer</t>
  </si>
  <si>
    <t>Data_tab7</t>
  </si>
  <si>
    <t>Secteur et dimension(taille) de l'employeur</t>
  </si>
  <si>
    <t>Sector en dimensie (grootteklasse) van de werkgever</t>
  </si>
  <si>
    <t>Data_tab6</t>
  </si>
  <si>
    <t>Type de prestation et durée de travail</t>
  </si>
  <si>
    <t>Prestatietype en arbeidsduur</t>
  </si>
  <si>
    <t>Data_tab5</t>
  </si>
  <si>
    <t>Résidence principale du travailleur</t>
  </si>
  <si>
    <t>Hoofdverblijfplaats van de werknemer</t>
  </si>
  <si>
    <t>Data_tab4</t>
  </si>
  <si>
    <t>Secteur, entité secteur public, statut</t>
  </si>
  <si>
    <t>Sector, entiteit overheidssector en statuut</t>
  </si>
  <si>
    <t>Data_tab3</t>
  </si>
  <si>
    <t>Activité de l'employeur Nace 2025</t>
  </si>
  <si>
    <t>Activiteit van de werkgever Nace 2025</t>
  </si>
  <si>
    <t>Data_tab2</t>
  </si>
  <si>
    <t>Classe d'âge et sexe</t>
  </si>
  <si>
    <t>Leeftijdsklasse en geslacht</t>
  </si>
  <si>
    <t>Data_tab1</t>
  </si>
  <si>
    <t>Dimensions</t>
  </si>
  <si>
    <t>Dimensies</t>
  </si>
  <si>
    <t xml:space="preserve">Dans les feuilles suivantes, tous les tableaux de l'analyse du marché du travail sont repris sous forme de listes. Ceci vous permet de présenter aisément les données selon vos propres besoins </t>
  </si>
  <si>
    <t>In volgende tabbladen worden alle tabellen van de arbeidsmarktanalyse in lijstvorm opgenomen. Op deze manier kan u eenvoudig alle gegevens zelf indelen volgens eigen behoeften</t>
  </si>
  <si>
    <t>Handleiding - ruwe data /Manuel Données Brutes</t>
  </si>
  <si>
    <r>
      <rPr>
        <b/>
        <u/>
        <sz val="11"/>
        <color theme="1"/>
        <rFont val="Aptos Narrow"/>
        <family val="2"/>
        <scheme val="minor"/>
      </rPr>
      <t>Opmerking</t>
    </r>
    <r>
      <rPr>
        <b/>
        <sz val="11"/>
        <color theme="1"/>
        <rFont val="Aptos Narrow"/>
        <family val="2"/>
        <scheme val="minor"/>
      </rPr>
      <t>:</t>
    </r>
    <r>
      <rPr>
        <sz val="11"/>
        <color theme="1"/>
        <rFont val="Aptos Narrow"/>
        <family val="2"/>
        <scheme val="minor"/>
      </rPr>
      <t xml:space="preserve">
In 2025 werd de NACE-nomenclatuur 2008 ingeruild voor de NACE-nomenclatuur 2025. Een heel aantal NACE-codes bleven overanderd, maar dat geldt zeker niet voor alle codes. In dit tabblad brengen dan ook een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t>
    </r>
    <r>
      <rPr>
        <b/>
        <u/>
        <sz val="11"/>
        <color theme="1"/>
        <rFont val="Aptos Narrow"/>
        <family val="2"/>
        <scheme val="minor"/>
      </rPr>
      <t>Remarque</t>
    </r>
    <r>
      <rPr>
        <b/>
        <sz val="11"/>
        <color theme="1"/>
        <rFont val="Aptos Narrow"/>
        <family val="2"/>
        <scheme val="minor"/>
      </rPr>
      <t xml:space="preserve">: 
</t>
    </r>
    <r>
      <rPr>
        <sz val="11"/>
        <color theme="1"/>
        <rFont val="Aptos Narrow"/>
        <family val="2"/>
        <scheme val="minor"/>
      </rPr>
      <t xml:space="preserve">
En 2025, la nomenclature NACE 2008 a été remplacée par la nomenclature NACE 2025. Un certain nombre de codes NACE sont demeurés inchangés, mais cette stabilité ne s’applique pas à l’ensemble des codes. Dès lors, le présent onglet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t>
    </r>
  </si>
  <si>
    <t>Activiteit Werkgever (NACE-Bel 2025)</t>
  </si>
  <si>
    <t>Activité Employeur (NACE-Bel 2025)</t>
  </si>
  <si>
    <t>Commerce, transports et entreposage, Hébergement et restauration</t>
  </si>
  <si>
    <t>Information et communication</t>
  </si>
  <si>
    <t>Activités financières et assurances</t>
  </si>
  <si>
    <t>Activités immobilières</t>
  </si>
  <si>
    <t>Activités de services administratifs, de soutien et spécialisés</t>
  </si>
  <si>
    <t>Administration publique et enseignement</t>
  </si>
  <si>
    <t>Santé humaine et action sociale</t>
  </si>
  <si>
    <t>Arts, spectacles et activités récréatives, Autres services, divers</t>
  </si>
  <si>
    <t>Activiteit Gebruiker (NACE-Bel 2025)</t>
  </si>
  <si>
    <t>Activité Utilisateur (NACE-Bel 2025)</t>
  </si>
  <si>
    <t xml:space="preserve">Si l'utilisateur n'est pas connu en BCE, ces données sont reprises dans la classe "Inconnu". </t>
  </si>
  <si>
    <t>Si l'entreprise n'est pas connue comme employeur, les codes Nace disponible en BCE sont utilisés.</t>
  </si>
  <si>
    <r>
      <rPr>
        <vertAlign val="superscript"/>
        <sz val="11"/>
        <rFont val="Arial Narrow"/>
        <family val="2"/>
      </rPr>
      <t>(1)</t>
    </r>
    <r>
      <rPr>
        <sz val="11"/>
        <rFont val="Arial Narrow"/>
        <family val="2"/>
      </rPr>
      <t xml:space="preserve"> L'activité de l'entreprise utilisatrice est d'abord détérminée sur base du code Nace reprise dans le répertoire d'employeurs ONSS.  </t>
    </r>
  </si>
  <si>
    <t>Total</t>
  </si>
  <si>
    <r>
      <t xml:space="preserve">Inconnu </t>
    </r>
    <r>
      <rPr>
        <b/>
        <i/>
        <vertAlign val="superscript"/>
        <sz val="12"/>
        <rFont val="Arial Narrow"/>
        <family val="2"/>
      </rPr>
      <t>(1)</t>
    </r>
  </si>
  <si>
    <t>Industries, production et distribution d'électricité, de gaz et d'eau, gestion des déchets</t>
  </si>
  <si>
    <t>en %</t>
  </si>
  <si>
    <t xml:space="preserve"> nombre x1.000</t>
  </si>
  <si>
    <t>Nombre x1.000</t>
  </si>
  <si>
    <t>Différence Année-1</t>
  </si>
  <si>
    <t>Estimation 2025Q4</t>
  </si>
  <si>
    <t>Nombre 2024Q4</t>
  </si>
  <si>
    <t>Volume de travail en équivalents temps plein</t>
  </si>
  <si>
    <t>Nombre de postes de travail</t>
  </si>
  <si>
    <r>
      <t xml:space="preserve">Activité </t>
    </r>
    <r>
      <rPr>
        <b/>
        <vertAlign val="superscript"/>
        <sz val="11"/>
        <rFont val="Arial Narrow"/>
        <family val="2"/>
      </rPr>
      <t>(1)</t>
    </r>
    <r>
      <rPr>
        <b/>
        <sz val="11"/>
        <rFont val="Arial Narrow"/>
        <family val="2"/>
      </rPr>
      <t xml:space="preserve"> (NACE-Bel 2025)
Entreprise Utilisatrice</t>
    </r>
  </si>
  <si>
    <t>Travail intérimaire classique par activité de l'utilisateur</t>
  </si>
  <si>
    <t>Tableau 8</t>
  </si>
  <si>
    <t>retour vers liste des tableaux</t>
  </si>
  <si>
    <t>Inconnu (1)</t>
  </si>
  <si>
    <t>Activité (1) (NACE-Bel 2025)
Entreprise Utilisatrice</t>
  </si>
  <si>
    <t>Tableau 9</t>
  </si>
  <si>
    <t>Tabel 9</t>
  </si>
  <si>
    <r>
      <t>(1)</t>
    </r>
    <r>
      <rPr>
        <sz val="10"/>
        <rFont val="Arial Narrow"/>
        <family val="2"/>
      </rPr>
      <t xml:space="preserve"> Age de la personne au dernier jour du trimestre.</t>
    </r>
  </si>
  <si>
    <t>Femmes</t>
  </si>
  <si>
    <t>Hommes</t>
  </si>
  <si>
    <t xml:space="preserve"> 65 et plus</t>
  </si>
  <si>
    <t>etp  x1.000</t>
  </si>
  <si>
    <t>Nombre 2023Q4</t>
  </si>
  <si>
    <t xml:space="preserve">Nombre de travailleurs occupés </t>
  </si>
  <si>
    <r>
      <t xml:space="preserve">Age </t>
    </r>
    <r>
      <rPr>
        <b/>
        <vertAlign val="superscript"/>
        <sz val="11"/>
        <rFont val="Arial Narrow"/>
        <family val="2"/>
      </rPr>
      <t>(1)</t>
    </r>
  </si>
  <si>
    <t>PAR SEXE ET CLASSE D'ÂGE</t>
  </si>
  <si>
    <t>Tableau 1</t>
  </si>
  <si>
    <t>Retour à l'aperçu</t>
  </si>
  <si>
    <t>Nombre de travailleurs occupés</t>
  </si>
  <si>
    <t>Activité (NACE-Bel 2008)</t>
  </si>
  <si>
    <t>PAR ACTIVITÉ DE L'EMPLOYEUR</t>
  </si>
  <si>
    <t>Tableau 2</t>
  </si>
  <si>
    <t>Fonctionnaires</t>
  </si>
  <si>
    <t>Employés</t>
  </si>
  <si>
    <t>Ouvriers</t>
  </si>
  <si>
    <t>Instit. internat. et cas particuliers</t>
  </si>
  <si>
    <t xml:space="preserve"> - Enseignement</t>
  </si>
  <si>
    <t xml:space="preserve"> - Administration, services</t>
  </si>
  <si>
    <t>Régions &amp; Communautés</t>
  </si>
  <si>
    <t>Fédéral</t>
  </si>
  <si>
    <t>Secteur Public et enseignement</t>
  </si>
  <si>
    <t>Secteur Privé</t>
  </si>
  <si>
    <t>Secteur, statut</t>
  </si>
  <si>
    <t>Tableau 3</t>
  </si>
  <si>
    <t>PAR SECTEUR ET STATUT</t>
  </si>
  <si>
    <r>
      <t>(2)</t>
    </r>
    <r>
      <rPr>
        <sz val="10"/>
        <rFont val="Arial Narrow"/>
        <family val="2"/>
      </rPr>
      <t xml:space="preserve"> Données concernant les personnes pour lesquelles les éléments relatifs à la résidence principale ne sont pas disponibles.</t>
    </r>
  </si>
  <si>
    <r>
      <t>(1)</t>
    </r>
    <r>
      <rPr>
        <sz val="10"/>
        <rFont val="Arial Narrow"/>
        <family val="2"/>
      </rPr>
      <t xml:space="preserve"> Allemagne, France, Grand-Duché de Luxembourg, Pays-Bas.</t>
    </r>
  </si>
  <si>
    <r>
      <t xml:space="preserve">Inconnu </t>
    </r>
    <r>
      <rPr>
        <vertAlign val="superscript"/>
        <sz val="11"/>
        <rFont val="Arial Narrow"/>
        <family val="2"/>
      </rPr>
      <t>(2)</t>
    </r>
  </si>
  <si>
    <r>
      <t>Pays limitrophes</t>
    </r>
    <r>
      <rPr>
        <vertAlign val="superscript"/>
        <sz val="11"/>
        <rFont val="Arial Narrow"/>
        <family val="2"/>
      </rPr>
      <t xml:space="preserve"> (1)</t>
    </r>
  </si>
  <si>
    <t>Royaume</t>
  </si>
  <si>
    <t>Namur</t>
  </si>
  <si>
    <t>Luxembourg</t>
  </si>
  <si>
    <t>Liège</t>
  </si>
  <si>
    <t>Hainaut</t>
  </si>
  <si>
    <t>Brabant Wallon</t>
  </si>
  <si>
    <t>Limbourg</t>
  </si>
  <si>
    <t>Brabant Flamand</t>
  </si>
  <si>
    <t>Anvers</t>
  </si>
  <si>
    <t>Région de Bruxelles-Capitale</t>
  </si>
  <si>
    <t>Résidence principale</t>
  </si>
  <si>
    <t>PAR RÉSIDENCE PRINCIPALE DU TRAVAILLEUR</t>
  </si>
  <si>
    <t>Tableau 4</t>
  </si>
  <si>
    <t>Temps plein</t>
  </si>
  <si>
    <t xml:space="preserve"> Secteur Public et enseignement</t>
  </si>
  <si>
    <t>Saisonniers, intérimaires et travail occasionnel</t>
  </si>
  <si>
    <t xml:space="preserve"> Secteur Privé</t>
  </si>
  <si>
    <t>Durée du travail</t>
  </si>
  <si>
    <t>Type</t>
  </si>
  <si>
    <t>Prestation de travail</t>
  </si>
  <si>
    <t>PAR TYPE DE PRESTATIONS ET DUREE DE TRAVAIL</t>
  </si>
  <si>
    <t>Tableau 5</t>
  </si>
  <si>
    <t>1.000 travailleurs ou plus</t>
  </si>
  <si>
    <t>moins de 1.000 travailleurs</t>
  </si>
  <si>
    <t>de 200 à 999 travailleurs</t>
  </si>
  <si>
    <t>de 20 à 199 travailleurs</t>
  </si>
  <si>
    <t>moins de 20 travailleurs</t>
  </si>
  <si>
    <t>PAR SECTEUR ET DIMENSION DE L'EMPLOYEUR</t>
  </si>
  <si>
    <t>Tableau 6</t>
  </si>
  <si>
    <r>
      <t>Secteurs divers</t>
    </r>
    <r>
      <rPr>
        <b/>
        <sz val="11"/>
        <rFont val="Arial Narrow"/>
        <family val="2"/>
      </rPr>
      <t xml:space="preserve">
</t>
    </r>
    <r>
      <rPr>
        <sz val="11"/>
        <rFont val="Arial Narrow"/>
        <family val="2"/>
      </rPr>
      <t>100, 142.04, 200, 218, 300</t>
    </r>
  </si>
  <si>
    <r>
      <t>Secteur "non marchand" (social)</t>
    </r>
    <r>
      <rPr>
        <b/>
        <sz val="11"/>
        <rFont val="Arial Narrow"/>
        <family val="2"/>
      </rPr>
      <t xml:space="preserve">
</t>
    </r>
    <r>
      <rPr>
        <sz val="11"/>
        <rFont val="Arial Narrow"/>
        <family val="2"/>
      </rPr>
      <t>152, 225, 304, 305, 318, 319, 327, 329, 330, 331, 332, 337</t>
    </r>
  </si>
  <si>
    <r>
      <t>Horeca, sports et loisirs, media</t>
    </r>
    <r>
      <rPr>
        <b/>
        <sz val="11"/>
        <rFont val="Arial Narrow"/>
        <family val="2"/>
      </rPr>
      <t xml:space="preserve">
</t>
    </r>
    <r>
      <rPr>
        <sz val="11"/>
        <rFont val="Arial Narrow"/>
        <family val="2"/>
      </rPr>
      <t>130, 217, 223, 227, 302, 303, 333, 334</t>
    </r>
  </si>
  <si>
    <r>
      <t>Secteur financier</t>
    </r>
    <r>
      <rPr>
        <b/>
        <sz val="11"/>
        <rFont val="Arial Narrow"/>
        <family val="2"/>
      </rPr>
      <t xml:space="preserve">
</t>
    </r>
    <r>
      <rPr>
        <sz val="11"/>
        <rFont val="Arial Narrow"/>
        <family val="2"/>
      </rPr>
      <t>216, 306, 307, 308, 309, 310, 325, 341</t>
    </r>
  </si>
  <si>
    <r>
      <t xml:space="preserve">Services aux entreprises et aux personnes
</t>
    </r>
    <r>
      <rPr>
        <sz val="11"/>
        <rFont val="Arial Narrow"/>
        <family val="2"/>
      </rPr>
      <t>121, 219, 314, 317, 320, 322, 323, 335, 336, 339</t>
    </r>
  </si>
  <si>
    <r>
      <t>Distribution, transport et logistique</t>
    </r>
    <r>
      <rPr>
        <b/>
        <sz val="11"/>
        <rFont val="Arial Narrow"/>
        <family val="2"/>
      </rPr>
      <t xml:space="preserve">
</t>
    </r>
    <r>
      <rPr>
        <sz val="11"/>
        <rFont val="Arial Narrow"/>
        <family val="2"/>
      </rPr>
      <t>119, 127, 139, 140, 201, 202, 226, 301,
311 - 313, 315, 316, 321, 328</t>
    </r>
  </si>
  <si>
    <r>
      <t xml:space="preserve">Construction
</t>
    </r>
    <r>
      <rPr>
        <sz val="11"/>
        <rFont val="Arial Narrow"/>
        <family val="2"/>
      </rPr>
      <t>124</t>
    </r>
  </si>
  <si>
    <r>
      <t xml:space="preserve">Industries, gaz et électricité
</t>
    </r>
    <r>
      <rPr>
        <sz val="11"/>
        <rFont val="Arial Narrow"/>
        <family val="2"/>
      </rPr>
      <t>101 - 118, 120, 125-126, 128-129, 133, 136, 142.01 - 142.03, 
147 - 150, 203 - 215, 220 - 222, 224, 324, 326, 340</t>
    </r>
  </si>
  <si>
    <r>
      <t xml:space="preserve">Agriculture, chasse, sylviculture et pêche
</t>
    </r>
    <r>
      <rPr>
        <sz val="11"/>
        <rFont val="Arial Narrow"/>
        <family val="2"/>
      </rPr>
      <t>132, 143, 144, 145, 146</t>
    </r>
  </si>
  <si>
    <t>Tableau 7</t>
  </si>
  <si>
    <t>PAR GROUPE SECTORIEL (Commission Paritaire) DU TRAVAILLEUR</t>
  </si>
  <si>
    <t>plus d'info</t>
  </si>
  <si>
    <t>Evolution Emploi</t>
  </si>
  <si>
    <t>nombre</t>
  </si>
  <si>
    <t xml:space="preserve"> en %</t>
  </si>
  <si>
    <t>Travailleurs occupés</t>
  </si>
  <si>
    <t>Postes de travail</t>
  </si>
  <si>
    <t>Volume de travail en etp</t>
  </si>
  <si>
    <t xml:space="preserve">Postes de travail </t>
  </si>
  <si>
    <t>Volume de travail</t>
  </si>
  <si>
    <t>genre</t>
  </si>
  <si>
    <t>Age</t>
  </si>
  <si>
    <t>Activité (Nace)</t>
  </si>
  <si>
    <t>Agriculture, sylviculture et pêche</t>
  </si>
  <si>
    <t>Secteur/statut</t>
  </si>
  <si>
    <t>Secteur privé - Ouvriers</t>
  </si>
  <si>
    <t>Secteur privé - Employés</t>
  </si>
  <si>
    <t>Secteur public - Ouvriers</t>
  </si>
  <si>
    <t>Secteur public - Employés</t>
  </si>
  <si>
    <t>Secteur public - Fonctionnaires</t>
  </si>
  <si>
    <t>Secteur/régime de travail</t>
  </si>
  <si>
    <t>Secteur privé - Temps Plein</t>
  </si>
  <si>
    <t>Secteur privé - Temps Partiel/Intér.</t>
  </si>
  <si>
    <t>Secteur public - Temps Plein</t>
  </si>
  <si>
    <t>Secteur public - Temps Partiel</t>
  </si>
  <si>
    <t>Région du domicile</t>
  </si>
  <si>
    <t>Pays étranger/Inconnu</t>
  </si>
  <si>
    <t>Commission paritaire</t>
  </si>
  <si>
    <t>sous commission paritaire</t>
  </si>
  <si>
    <t>commission paritaire pas d'application</t>
  </si>
  <si>
    <t>Travail intérimaire classique</t>
  </si>
  <si>
    <t>Activité
Entreprise Utilisatrice</t>
  </si>
  <si>
    <t>Travail intérim 'particulier'</t>
  </si>
  <si>
    <t>Travail intérim 'particulier' par activité (NACE) de l'utilisateur</t>
  </si>
  <si>
    <t>(Klassieke) Uitzendarbeid naar activiteit van de gebruiker</t>
  </si>
  <si>
    <r>
      <rPr>
        <b/>
        <u/>
        <sz val="11"/>
        <rFont val="Aptos Narrow"/>
        <family val="2"/>
        <scheme val="minor"/>
      </rPr>
      <t>Opmerking 2</t>
    </r>
    <r>
      <rPr>
        <sz val="11"/>
        <rFont val="Aptos Narrow"/>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2023 en 2024. De onderstaande tabel is voor wat betreft de vier kwartalen van 2023 en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De gegevens van de voorgaande jaren zullen worden gecorrigeerd van zodra we over de gecorrigeerde gegevens beschikken. 
</t>
    </r>
    <r>
      <rPr>
        <b/>
        <sz val="11"/>
        <rFont val="Aptos Narrow"/>
        <family val="2"/>
        <scheme val="minor"/>
      </rPr>
      <t>De indeling van de provincies is zoals die vanaf 2025 gelden</t>
    </r>
    <r>
      <rPr>
        <sz val="11"/>
        <rFont val="Aptos Narrow"/>
        <family val="2"/>
        <scheme val="minor"/>
      </rPr>
      <t xml:space="preserve">: de vroegere gemeente Zwijndrecht is dus overal opgenomen in de provincie Oost-Vlaanderen
</t>
    </r>
    <r>
      <rPr>
        <b/>
        <u/>
        <sz val="11"/>
        <rFont val="Aptos Narrow"/>
        <family val="2"/>
        <scheme val="minor"/>
      </rPr>
      <t xml:space="preserve">Remarque 2 </t>
    </r>
    <r>
      <rPr>
        <sz val="11"/>
        <rFont val="Aptos Narrow"/>
        <family val="2"/>
        <scheme val="minor"/>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2023 et 2024. Le tableau ci-dessous, pour les quatre trimestres de 2023 et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Les données des années antérieures seront corrigées dès que nous disposerons des données rectifiées. </t>
    </r>
    <r>
      <rPr>
        <b/>
        <sz val="11"/>
        <rFont val="Aptos Narrow"/>
        <family val="2"/>
        <scheme val="minor"/>
      </rPr>
      <t>La répartition par Province est celle des provinces actuelles</t>
    </r>
    <r>
      <rPr>
        <sz val="11"/>
        <rFont val="Aptos Narrow"/>
        <family val="2"/>
        <scheme val="minor"/>
      </rPr>
      <t xml:space="preserve">: ceci implique que l'ancienne commune Zwijndrecht est partout inclus dans la Province de la Flandre-Orientale.
</t>
    </r>
  </si>
  <si>
    <r>
      <rPr>
        <b/>
        <u/>
        <sz val="11"/>
        <color theme="1"/>
        <rFont val="Aptos Narrow"/>
        <family val="2"/>
        <scheme val="minor"/>
      </rPr>
      <t>Opmerking 1</t>
    </r>
    <r>
      <rPr>
        <b/>
        <sz val="11"/>
        <color theme="1"/>
        <rFont val="Aptos Narrow"/>
        <family val="2"/>
        <scheme val="minor"/>
      </rPr>
      <t>:</t>
    </r>
    <r>
      <rPr>
        <sz val="11"/>
        <color theme="1"/>
        <rFont val="Aptos Narrow"/>
        <family val="2"/>
        <scheme val="minor"/>
      </rPr>
      <t xml:space="preserve">
In 2025 werd de NACE-nomenclatuur 2008 ingeruild voor de NACE-nomenclatuur 2025. Een heel aantal NACE-codes bleven overanderd, maar dat geldt zeker niet voor alle codes. In dit tabblad - en ook in de volgende tabbladen met een vermelding van NACE 25 - brengen we dan ook de verdeling van de gegevens naar NACE- sectie volgens de NACE 25 nomenclatuur. Voor 2025 is dat vanzelfsprekend, maar ook voor de gegevens uit 2024 geven we hier de verdeling volgens NACE 25. We creëren als het ware een fictieve situatie waarin de nieuwe NACE-nomenclatuur 2025 al van kracht was in 2024. Dat is noodzakelijk om de gegevens uit 2025 te vergelijken met hun tegenhanger uit 2024. Deze retropolatie beperkt zich tot de 4 kwartalen van 2024. Voor de voorgaande kwartalen voorzien we enkel een verdeling naar de destijds van toepassing zijnde NACE-nomenclatuur 2008. 
</t>
    </r>
    <r>
      <rPr>
        <b/>
        <u/>
        <sz val="11"/>
        <color theme="1"/>
        <rFont val="Aptos Narrow"/>
        <family val="2"/>
        <scheme val="minor"/>
      </rPr>
      <t>Remarque 1</t>
    </r>
    <r>
      <rPr>
        <b/>
        <sz val="11"/>
        <color theme="1"/>
        <rFont val="Aptos Narrow"/>
        <family val="2"/>
        <scheme val="minor"/>
      </rPr>
      <t xml:space="preserve">: 
</t>
    </r>
    <r>
      <rPr>
        <sz val="11"/>
        <color theme="1"/>
        <rFont val="Aptos Narrow"/>
        <family val="2"/>
        <scheme val="minor"/>
      </rPr>
      <t xml:space="preserve">En 2025, la nomenclature NACE 2008 a été remplacée par la nomenclature NACE 2025. Un certain nombre de codes NACE sont demeurés inchangés, mais cette stabilité ne s’applique pas à l’ensemble des codes. Dès lors, le présent onglet - et aussi les onglets suivants avec une mention du NACE 25 - présente la répartition des données par section NACE selon la nomenclature NACE 2025. Pour l’année 2025, cette approche s’impose naturellement ; toutefois, pour les données relatives à l’année 2024, la répartition est également fournie sur la base de la nomenclature NACE 2025. Il s’agit ainsi de créer une situation fictive dans laquelle la nouvelle nomenclature NACE 2025 aurait déjà été d’application en 2024. Cette démarche est indispensable afin de permettre une comparaison cohérente entre les données de 2025 et celles de 2024. Pour les trimestres précédents, nous ne prévoyons qu’une répartition selon la nomenclature NACE 2008 alors en vigueur. </t>
    </r>
  </si>
  <si>
    <r>
      <rPr>
        <b/>
        <u/>
        <sz val="11"/>
        <color theme="1"/>
        <rFont val="Calibri"/>
        <family val="2"/>
      </rPr>
      <t xml:space="preserve">Opmerking 3:
</t>
    </r>
    <r>
      <rPr>
        <sz val="11"/>
        <color theme="1"/>
        <rFont val="Calibri"/>
        <family val="2"/>
      </rPr>
      <t xml:space="preserve">De invoering van nieuwe </t>
    </r>
    <r>
      <rPr>
        <b/>
        <sz val="11"/>
        <color theme="1"/>
        <rFont val="Calibri"/>
        <family val="2"/>
      </rPr>
      <t>paritaire subcomités voor de bedienden van de gesubsidieerde vrije universiteiten van de Gemeenschappen</t>
    </r>
    <r>
      <rPr>
        <sz val="11"/>
        <color theme="1"/>
        <rFont val="Calibri"/>
        <family val="2"/>
      </rPr>
      <t xml:space="preserve"> heeft in het derde kwartaal 2025 geleid tot een verschuiving van een </t>
    </r>
    <r>
      <rPr>
        <b/>
        <sz val="11"/>
        <color theme="1"/>
        <rFont val="Calibri"/>
        <family val="2"/>
      </rPr>
      <t>13.000 arbeidsplaatsen</t>
    </r>
    <r>
      <rPr>
        <sz val="11"/>
        <color theme="1"/>
        <rFont val="Calibri"/>
        <family val="2"/>
      </rPr>
      <t xml:space="preserve"> van PC 999 naar PC 225. Aangezien nog niet alle universiteiten deze aanpassing al hebben doorgevoerd zullen er zich in de volgende kwartalen nog gelijkaardige verschuivingen voordoen. 
Anderzijds vallen </t>
    </r>
    <r>
      <rPr>
        <b/>
        <sz val="11"/>
        <color theme="1"/>
        <rFont val="Calibri"/>
        <family val="2"/>
      </rPr>
      <t>2.500 arbeidsplaatsen</t>
    </r>
    <r>
      <rPr>
        <sz val="11"/>
        <color theme="1"/>
        <rFont val="Calibri"/>
        <family val="2"/>
      </rPr>
      <t xml:space="preserve"> van werknemers die arbeid verrichten in het kader van een </t>
    </r>
    <r>
      <rPr>
        <b/>
        <sz val="11"/>
        <color theme="1"/>
        <rFont val="Calibri"/>
        <family val="2"/>
      </rPr>
      <t>persoonlijk assistentiebudget zonder arbeidsovereenkomst</t>
    </r>
    <r>
      <rPr>
        <sz val="11"/>
        <color theme="1"/>
        <rFont val="Calibri"/>
        <family val="2"/>
      </rPr>
      <t xml:space="preserve"> vanaf 2025/3 niet langer onder pc 337 opgenomen maar wel onder PC 999. (De werkgevers van deze werknemers verschuiven eveneens van pc 337 naar PC 999. Het gaat hierbij om ongeveer </t>
    </r>
    <r>
      <rPr>
        <b/>
        <sz val="11"/>
        <color theme="1"/>
        <rFont val="Calibri"/>
        <family val="2"/>
      </rPr>
      <t>1.730 werkgevers</t>
    </r>
    <r>
      <rPr>
        <sz val="11"/>
        <color theme="1"/>
        <rFont val="Calibri"/>
        <family val="2"/>
      </rPr>
      <t xml:space="preserve">.)
</t>
    </r>
    <r>
      <rPr>
        <b/>
        <u/>
        <sz val="11"/>
        <color theme="1"/>
        <rFont val="Calibri"/>
        <family val="2"/>
      </rPr>
      <t>Remarque 3 :</t>
    </r>
    <r>
      <rPr>
        <sz val="11"/>
        <color theme="1"/>
        <rFont val="Calibri"/>
        <family val="2"/>
      </rPr>
      <t xml:space="preserve">
L’introduction de nouveaux </t>
    </r>
    <r>
      <rPr>
        <b/>
        <sz val="11"/>
        <color theme="1"/>
        <rFont val="Calibri"/>
        <family val="2"/>
      </rPr>
      <t>sous-comités paritaires pour les employés des universités libres subventionnées des Communautés</t>
    </r>
    <r>
      <rPr>
        <sz val="11"/>
        <color theme="1"/>
        <rFont val="Calibri"/>
        <family val="2"/>
      </rPr>
      <t xml:space="preserve"> a entraîné, au troisième trimestre 2025, le transfert d’environ </t>
    </r>
    <r>
      <rPr>
        <b/>
        <sz val="11"/>
        <color theme="1"/>
        <rFont val="Calibri"/>
        <family val="2"/>
      </rPr>
      <t>13.000 postes de travail</t>
    </r>
    <r>
      <rPr>
        <sz val="11"/>
        <color theme="1"/>
        <rFont val="Calibri"/>
        <family val="2"/>
      </rPr>
      <t xml:space="preserve"> du CP 999 vers le CP 225. Étant donné que toutes les universités n’ont pas encore appliqué cette modification, des transferts similaires continueront à se produire au cours des prochains trimestres.
Par ailleurs, à partir du troisième trimestre 2025, </t>
    </r>
    <r>
      <rPr>
        <b/>
        <sz val="11"/>
        <color theme="1"/>
        <rFont val="Calibri"/>
        <family val="2"/>
      </rPr>
      <t>2.500 postes de travail occupés par</t>
    </r>
    <r>
      <rPr>
        <sz val="11"/>
        <color theme="1"/>
        <rFont val="Calibri"/>
        <family val="2"/>
      </rPr>
      <t xml:space="preserve"> des travailleurs qui effectuent des prestations dans le cadre d’un </t>
    </r>
    <r>
      <rPr>
        <b/>
        <sz val="11"/>
        <color theme="1"/>
        <rFont val="Calibri"/>
        <family val="2"/>
      </rPr>
      <t xml:space="preserve">budget d’assistance personnelle sans contrat de travail </t>
    </r>
    <r>
      <rPr>
        <sz val="11"/>
        <color theme="1"/>
        <rFont val="Calibri"/>
        <family val="2"/>
      </rPr>
      <t xml:space="preserve">ne relèveront plus repris de la CP 337 , mais de la CP 999. (Les employeurs de ces travailleurs passeront également de la CP 337 à la CP 999. Cela concerne environ </t>
    </r>
    <r>
      <rPr>
        <b/>
        <sz val="11"/>
        <color theme="1"/>
        <rFont val="Calibri"/>
        <family val="2"/>
      </rPr>
      <t>1 730 employeurs</t>
    </r>
    <r>
      <rPr>
        <sz val="11"/>
        <color theme="1"/>
        <rFont val="Calibri"/>
        <family val="2"/>
      </rPr>
      <t>.)</t>
    </r>
  </si>
  <si>
    <r>
      <rPr>
        <b/>
        <u/>
        <sz val="11"/>
        <color theme="1"/>
        <rFont val="Calibri"/>
        <family val="2"/>
      </rPr>
      <t xml:space="preserve">Opmerking:
</t>
    </r>
    <r>
      <rPr>
        <sz val="11"/>
        <color theme="1"/>
        <rFont val="Calibri"/>
        <family val="2"/>
      </rPr>
      <t xml:space="preserve">De invoering van nieuwe </t>
    </r>
    <r>
      <rPr>
        <b/>
        <sz val="11"/>
        <color theme="1"/>
        <rFont val="Calibri"/>
        <family val="2"/>
      </rPr>
      <t>paritaire subcomités voor de bedienden van de gesubsidieerde vrije universiteiten van de Gemeenschappen</t>
    </r>
    <r>
      <rPr>
        <sz val="11"/>
        <color theme="1"/>
        <rFont val="Calibri"/>
        <family val="2"/>
      </rPr>
      <t xml:space="preserve"> heeft in het derde kwartaal 2025 geleid tot een verschuiving van een </t>
    </r>
    <r>
      <rPr>
        <b/>
        <sz val="11"/>
        <color theme="1"/>
        <rFont val="Calibri"/>
        <family val="2"/>
      </rPr>
      <t>13.000 arbeidsplaatsen</t>
    </r>
    <r>
      <rPr>
        <sz val="11"/>
        <color theme="1"/>
        <rFont val="Calibri"/>
        <family val="2"/>
      </rPr>
      <t xml:space="preserve"> van PC 999 naar PC 225. Aangezien nog niet alle universiteiten deze aanpassing al hebben doorgevoerd zullen er zich in de volgende kwartalen nog gelijkaardige verschuivingen voordoen. 
Anderzijds vallen </t>
    </r>
    <r>
      <rPr>
        <b/>
        <sz val="11"/>
        <color theme="1"/>
        <rFont val="Calibri"/>
        <family val="2"/>
      </rPr>
      <t>2.500 arbeidsplaatsen</t>
    </r>
    <r>
      <rPr>
        <sz val="11"/>
        <color theme="1"/>
        <rFont val="Calibri"/>
        <family val="2"/>
      </rPr>
      <t xml:space="preserve"> van werknemers die arbeid verrichten in het kader van een </t>
    </r>
    <r>
      <rPr>
        <b/>
        <sz val="11"/>
        <color theme="1"/>
        <rFont val="Calibri"/>
        <family val="2"/>
      </rPr>
      <t>persoonlijk assistentiebudget zonder arbeidsovereenkomst</t>
    </r>
    <r>
      <rPr>
        <sz val="11"/>
        <color theme="1"/>
        <rFont val="Calibri"/>
        <family val="2"/>
      </rPr>
      <t xml:space="preserve"> vanaf 2025/3 niet langer onder pc 337 opgenomen maar wel onder PC 999. (De werkgevers van deze werknemers verschuiven eveneens van pc 337 naar PC 999. Het gaat hierbij om ongeveer </t>
    </r>
    <r>
      <rPr>
        <b/>
        <sz val="11"/>
        <color theme="1"/>
        <rFont val="Calibri"/>
        <family val="2"/>
      </rPr>
      <t>1.730 werkgevers</t>
    </r>
    <r>
      <rPr>
        <sz val="11"/>
        <color theme="1"/>
        <rFont val="Calibri"/>
        <family val="2"/>
      </rPr>
      <t xml:space="preserve">.)
</t>
    </r>
    <r>
      <rPr>
        <b/>
        <u/>
        <sz val="11"/>
        <color theme="1"/>
        <rFont val="Calibri"/>
        <family val="2"/>
      </rPr>
      <t>Remarque :</t>
    </r>
    <r>
      <rPr>
        <sz val="11"/>
        <color theme="1"/>
        <rFont val="Calibri"/>
        <family val="2"/>
      </rPr>
      <t xml:space="preserve">
L’introduction de nouveaux </t>
    </r>
    <r>
      <rPr>
        <b/>
        <sz val="11"/>
        <color theme="1"/>
        <rFont val="Calibri"/>
        <family val="2"/>
      </rPr>
      <t>sous-comités paritaires pour les employés des universités libres subventionnées des Communautés</t>
    </r>
    <r>
      <rPr>
        <sz val="11"/>
        <color theme="1"/>
        <rFont val="Calibri"/>
        <family val="2"/>
      </rPr>
      <t xml:space="preserve"> a entraîné, au troisième trimestre 2025, le transfert d’environ </t>
    </r>
    <r>
      <rPr>
        <b/>
        <sz val="11"/>
        <color theme="1"/>
        <rFont val="Calibri"/>
        <family val="2"/>
      </rPr>
      <t>13.000 postes de travail</t>
    </r>
    <r>
      <rPr>
        <sz val="11"/>
        <color theme="1"/>
        <rFont val="Calibri"/>
        <family val="2"/>
      </rPr>
      <t xml:space="preserve"> du CP 999 vers le CP 225. Étant donné que toutes les universités n’ont pas encore appliqué cette modification, des transferts similaires continueront à se produire au cours des prochains trimestres.
Par ailleurs, à partir du troisième trimestre 2025, </t>
    </r>
    <r>
      <rPr>
        <b/>
        <sz val="11"/>
        <color theme="1"/>
        <rFont val="Calibri"/>
        <family val="2"/>
      </rPr>
      <t>2.500 postes de travail occupés par</t>
    </r>
    <r>
      <rPr>
        <sz val="11"/>
        <color theme="1"/>
        <rFont val="Calibri"/>
        <family val="2"/>
      </rPr>
      <t xml:space="preserve"> des travailleurs qui effectuent des prestations dans le cadre d’un </t>
    </r>
    <r>
      <rPr>
        <b/>
        <sz val="11"/>
        <color theme="1"/>
        <rFont val="Calibri"/>
        <family val="2"/>
      </rPr>
      <t xml:space="preserve">budget d’assistance personnelle sans contrat de travail </t>
    </r>
    <r>
      <rPr>
        <sz val="11"/>
        <color theme="1"/>
        <rFont val="Calibri"/>
        <family val="2"/>
      </rPr>
      <t xml:space="preserve">ne relèveront plus repris de la CP 337 , mais de la CP 999. (Les employeurs de ces travailleurs passeront également de la CP 337 à la CP 999. Cela concerne environ </t>
    </r>
    <r>
      <rPr>
        <b/>
        <sz val="11"/>
        <color theme="1"/>
        <rFont val="Calibri"/>
        <family val="2"/>
      </rPr>
      <t>1 730 employeurs</t>
    </r>
    <r>
      <rPr>
        <sz val="11"/>
        <color theme="1"/>
        <rFont val="Calibri"/>
        <family val="2"/>
      </rPr>
      <t>.)</t>
    </r>
  </si>
  <si>
    <t>Aantal op 2024K1</t>
  </si>
  <si>
    <t>Aantal op 2025K1</t>
  </si>
  <si>
    <t>Raming op 2026K1</t>
  </si>
  <si>
    <t>Nombre 2024Q1</t>
  </si>
  <si>
    <t>Nombre 2025Q1</t>
  </si>
  <si>
    <t>Estimation 2026Q1</t>
  </si>
  <si>
    <t>BED</t>
  </si>
  <si>
    <t xml:space="preserve">Ambtenaar - Fonctionnaire
</t>
  </si>
  <si>
    <t>Buurlanden</t>
  </si>
  <si>
    <t>Pays limitrophes</t>
  </si>
  <si>
    <t>Autres pays</t>
  </si>
  <si>
    <t>Overige Landen</t>
  </si>
  <si>
    <t>Région Flamandet</t>
  </si>
  <si>
    <t>Brabant flamand</t>
  </si>
  <si>
    <t>Vlaams-Brabant</t>
  </si>
  <si>
    <t>Limpurg</t>
  </si>
  <si>
    <t>Waals-Brabant</t>
  </si>
  <si>
    <t>Brusses Hoofdstedelijk Gewest</t>
  </si>
  <si>
    <t>Bruxelles-Capitale</t>
  </si>
  <si>
    <t>Brussel-Hoofdstad</t>
  </si>
  <si>
    <t>Secteur non marchand (social)</t>
  </si>
  <si>
    <t>Industries extractives, industrie, production et distribution d'électricité, de gaz, de vapeur, d'air conditionné et d'eau, gestion des déchets</t>
  </si>
  <si>
    <t>etp x1.000</t>
  </si>
  <si>
    <t>Overzicht Evolutie Loontrekkende Tewerkstelling vierde kwartaal 2025 - 2026</t>
  </si>
  <si>
    <t>2025-2026</t>
  </si>
  <si>
    <t>2025Q1</t>
  </si>
  <si>
    <t>2026Q1</t>
  </si>
  <si>
    <t>Aperçu Evolution Emploi quatrième Trimestre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</si>
</sst>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_:;\-#,##0.0,_:;\-_:"/>
    <numFmt numFmtId="165" formatCode="0.0%"/>
    <numFmt numFmtId="166" formatCode="0.000"/>
    <numFmt numFmtId="167" formatCode="#,##0.0;\-#,##0.0;\-"/>
    <numFmt numFmtId="168" formatCode="#,##0_:;\-#,##0_:;\-_:"/>
    <numFmt numFmtId="169" formatCode="0.0"/>
    <numFmt numFmtId="170" formatCode="[$]#,##0.00;\-[$]#,##0.00"/>
    <numFmt numFmtId="171" formatCode="#,##0.0_ ;\-#,##0.0\ "/>
  </numFmts>
  <fonts count="56" x14ac:knownFonts="1">
    <font>
      <sz val="11"/>
      <color theme="1"/>
      <name val="Aptos Narrow"/>
      <family val="2"/>
      <scheme val="minor"/>
    </font>
    <font>
      <sz val="11"/>
      <color theme="1"/>
      <name val="Aptos Narrow"/>
      <family val="2"/>
      <scheme val="minor"/>
    </font>
    <font>
      <u/>
      <sz val="11"/>
      <color theme="10"/>
      <name val="Aptos Narrow"/>
      <family val="2"/>
      <scheme val="minor"/>
    </font>
    <font>
      <b/>
      <sz val="16"/>
      <color theme="1"/>
      <name val="Aptos Narrow"/>
      <family val="2"/>
      <scheme val="minor"/>
    </font>
    <font>
      <sz val="10"/>
      <color theme="1"/>
      <name val="Aptos Narrow"/>
      <family val="2"/>
      <scheme val="minor"/>
    </font>
    <font>
      <u/>
      <sz val="10"/>
      <color indexed="12"/>
      <name val="Arial"/>
      <family val="2"/>
    </font>
    <font>
      <sz val="11"/>
      <color theme="1" tint="0.34998626667073579"/>
      <name val="Aptos Narrow"/>
      <family val="2"/>
      <scheme val="minor"/>
    </font>
    <font>
      <b/>
      <sz val="11"/>
      <name val="Aptos Narrow"/>
      <family val="2"/>
      <scheme val="minor"/>
    </font>
    <font>
      <sz val="10"/>
      <name val="Arial"/>
      <family val="2"/>
    </font>
    <font>
      <sz val="11"/>
      <name val="Arial Narrow"/>
      <family val="2"/>
    </font>
    <font>
      <b/>
      <i/>
      <sz val="11"/>
      <name val="Arial Narrow"/>
      <family val="2"/>
    </font>
    <font>
      <b/>
      <i/>
      <sz val="11"/>
      <color theme="1" tint="0.34998626667073579"/>
      <name val="Arial Narrow"/>
      <family val="2"/>
    </font>
    <font>
      <b/>
      <i/>
      <sz val="12"/>
      <name val="Arial Narrow"/>
      <family val="2"/>
    </font>
    <font>
      <sz val="11"/>
      <color theme="1" tint="0.34998626667073579"/>
      <name val="Arial Narrow"/>
      <family val="2"/>
    </font>
    <font>
      <b/>
      <sz val="11"/>
      <name val="Arial Narrow"/>
      <family val="2"/>
    </font>
    <font>
      <i/>
      <sz val="11"/>
      <name val="Arial Narrow"/>
      <family val="2"/>
    </font>
    <font>
      <i/>
      <sz val="11"/>
      <color theme="1" tint="0.34998626667073579"/>
      <name val="Arial Narrow"/>
      <family val="2"/>
    </font>
    <font>
      <sz val="16"/>
      <name val="Arial Narrow"/>
      <family val="2"/>
    </font>
    <font>
      <b/>
      <sz val="12"/>
      <name val="Arial Narrow"/>
      <family val="2"/>
    </font>
    <font>
      <sz val="11"/>
      <color theme="1"/>
      <name val="Arial"/>
      <family val="2"/>
    </font>
    <font>
      <b/>
      <vertAlign val="superscript"/>
      <sz val="11"/>
      <name val="Arial Narrow"/>
      <family val="2"/>
    </font>
    <font>
      <b/>
      <i/>
      <sz val="11"/>
      <color rgb="FFFF0000"/>
      <name val="Arial Narrow"/>
      <family val="2"/>
    </font>
    <font>
      <i/>
      <sz val="10"/>
      <name val="Arial"/>
      <family val="2"/>
    </font>
    <font>
      <vertAlign val="superscript"/>
      <sz val="10"/>
      <name val="Arial Narrow"/>
      <family val="2"/>
    </font>
    <font>
      <sz val="10"/>
      <name val="Arial Narrow"/>
      <family val="2"/>
    </font>
    <font>
      <b/>
      <i/>
      <sz val="10"/>
      <name val="Arial Narrow"/>
      <family val="2"/>
    </font>
    <font>
      <b/>
      <sz val="10"/>
      <name val="Arial Narrow"/>
      <family val="2"/>
    </font>
    <font>
      <i/>
      <sz val="10"/>
      <name val="Arial Narrow"/>
      <family val="2"/>
    </font>
    <font>
      <u/>
      <sz val="7.5"/>
      <color indexed="12"/>
      <name val="Arial"/>
      <family val="2"/>
    </font>
    <font>
      <u/>
      <sz val="8"/>
      <color indexed="12"/>
      <name val="Arial"/>
      <family val="2"/>
    </font>
    <font>
      <sz val="10"/>
      <name val="MS Sans Serif"/>
      <family val="2"/>
    </font>
    <font>
      <b/>
      <sz val="14"/>
      <name val="Arial Narrow"/>
      <family val="2"/>
    </font>
    <font>
      <vertAlign val="superscript"/>
      <sz val="11"/>
      <name val="Arial Narrow"/>
      <family val="2"/>
    </font>
    <font>
      <i/>
      <sz val="11"/>
      <color theme="1"/>
      <name val="Arial Narrow"/>
      <family val="2"/>
    </font>
    <font>
      <b/>
      <i/>
      <vertAlign val="superscript"/>
      <sz val="12"/>
      <name val="Arial Narrow"/>
      <family val="2"/>
    </font>
    <font>
      <b/>
      <i/>
      <sz val="11"/>
      <color theme="0" tint="-0.249977111117893"/>
      <name val="Arial Narrow"/>
      <family val="2"/>
    </font>
    <font>
      <sz val="11"/>
      <color theme="1"/>
      <name val="Calibri"/>
      <family val="2"/>
    </font>
    <font>
      <sz val="8"/>
      <name val="Aptos Narrow"/>
      <family val="2"/>
      <scheme val="minor"/>
    </font>
    <font>
      <b/>
      <sz val="8"/>
      <name val="Arial Narrow"/>
      <family val="2"/>
    </font>
    <font>
      <b/>
      <sz val="11"/>
      <color theme="1"/>
      <name val="Calibri"/>
      <family val="2"/>
    </font>
    <font>
      <sz val="11"/>
      <color theme="1"/>
      <name val="Calibri"/>
      <family val="2"/>
    </font>
    <font>
      <b/>
      <sz val="11"/>
      <color theme="1"/>
      <name val="Calibri"/>
      <family val="2"/>
    </font>
    <font>
      <sz val="11"/>
      <color theme="9"/>
      <name val="Aptos Narrow"/>
      <family val="2"/>
      <scheme val="minor"/>
    </font>
    <font>
      <sz val="11"/>
      <name val="Calibri"/>
      <family val="2"/>
    </font>
    <font>
      <b/>
      <sz val="11"/>
      <color theme="1"/>
      <name val="Aptos Narrow"/>
      <family val="2"/>
      <scheme val="minor"/>
    </font>
    <font>
      <sz val="11"/>
      <color rgb="FF00B050"/>
      <name val="Aptos Narrow"/>
      <family val="2"/>
      <scheme val="minor"/>
    </font>
    <font>
      <sz val="11"/>
      <name val="Aptos Narrow"/>
      <family val="2"/>
      <scheme val="minor"/>
    </font>
    <font>
      <b/>
      <u/>
      <sz val="11"/>
      <name val="Aptos Narrow"/>
      <family val="2"/>
      <scheme val="minor"/>
    </font>
    <font>
      <b/>
      <u/>
      <sz val="11"/>
      <color theme="1"/>
      <name val="Aptos Narrow"/>
      <family val="2"/>
      <scheme val="minor"/>
    </font>
    <font>
      <sz val="12"/>
      <color theme="1"/>
      <name val="Century Gothic"/>
      <family val="2"/>
    </font>
    <font>
      <sz val="16"/>
      <color theme="1"/>
      <name val="Calibri"/>
      <family val="2"/>
    </font>
    <font>
      <u/>
      <sz val="16"/>
      <color theme="10"/>
      <name val="Aptos Narrow"/>
      <family val="2"/>
      <scheme val="minor"/>
    </font>
    <font>
      <b/>
      <u/>
      <sz val="14"/>
      <color theme="1"/>
      <name val="Century Gothic"/>
      <family val="2"/>
    </font>
    <font>
      <b/>
      <u/>
      <sz val="11"/>
      <color theme="1"/>
      <name val="Calibri"/>
      <family val="2"/>
    </font>
    <font>
      <sz val="11"/>
      <color rgb="FF00B050"/>
      <name val="Calibri"/>
      <family val="2"/>
    </font>
    <font>
      <b/>
      <sz val="11"/>
      <name val="Calibri"/>
      <family val="2"/>
    </font>
  </fonts>
  <fills count="6">
    <fill>
      <patternFill patternType="none"/>
    </fill>
    <fill>
      <patternFill patternType="gray125"/>
    </fill>
    <fill>
      <patternFill patternType="solid">
        <fgColor theme="4" tint="0.79998168889431442"/>
        <bgColor theme="4" tint="0.79998168889431442"/>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72">
    <border>
      <left/>
      <right/>
      <top/>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auto="1"/>
      </left>
      <right style="double">
        <color indexed="64"/>
      </right>
      <top/>
      <bottom style="double">
        <color auto="1"/>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thin">
        <color indexed="64"/>
      </bottom>
      <diagonal/>
    </border>
    <border>
      <left style="double">
        <color indexed="64"/>
      </left>
      <right style="thin">
        <color indexed="64"/>
      </right>
      <top style="thin">
        <color indexed="64"/>
      </top>
      <bottom/>
      <diagonal/>
    </border>
    <border>
      <left/>
      <right/>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style="thin">
        <color indexed="64"/>
      </left>
      <right style="double">
        <color indexed="64"/>
      </right>
      <top/>
      <bottom style="double">
        <color indexed="64"/>
      </bottom>
      <diagonal/>
    </border>
    <border>
      <left style="double">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double">
        <color indexed="64"/>
      </right>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thin">
        <color indexed="64"/>
      </left>
      <right style="double">
        <color indexed="64"/>
      </right>
      <top style="double">
        <color indexed="64"/>
      </top>
      <bottom/>
      <diagonal/>
    </border>
    <border>
      <left/>
      <right style="thin">
        <color indexed="64"/>
      </right>
      <top/>
      <bottom/>
      <diagonal/>
    </border>
    <border>
      <left style="double">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double">
        <color indexed="64"/>
      </right>
      <top/>
      <bottom/>
      <diagonal/>
    </border>
    <border>
      <left/>
      <right/>
      <top/>
      <bottom style="thin">
        <color theme="4" tint="0.39997558519241921"/>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right style="thin">
        <color indexed="64"/>
      </right>
      <top style="double">
        <color indexed="64"/>
      </top>
      <bottom/>
      <diagonal/>
    </border>
    <border>
      <left style="double">
        <color indexed="64"/>
      </left>
      <right style="thin">
        <color indexed="64"/>
      </right>
      <top style="double">
        <color indexed="64"/>
      </top>
      <bottom/>
      <diagonal/>
    </border>
    <border>
      <left style="double">
        <color indexed="64"/>
      </left>
      <right/>
      <top style="thin">
        <color indexed="64"/>
      </top>
      <bottom style="thin">
        <color indexed="64"/>
      </bottom>
      <diagonal/>
    </border>
    <border>
      <left style="thin">
        <color indexed="64"/>
      </left>
      <right/>
      <top style="thin">
        <color indexed="64"/>
      </top>
      <bottom style="double">
        <color indexed="64"/>
      </bottom>
      <diagonal/>
    </border>
    <border>
      <left style="double">
        <color indexed="64"/>
      </left>
      <right/>
      <top style="thin">
        <color indexed="64"/>
      </top>
      <bottom style="double">
        <color indexed="64"/>
      </bottom>
      <diagonal/>
    </border>
  </borders>
  <cellStyleXfs count="11">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5" fillId="0" borderId="0" applyNumberFormat="0" applyFill="0" applyBorder="0" applyAlignment="0" applyProtection="0">
      <alignment vertical="top"/>
      <protection locked="0"/>
    </xf>
    <xf numFmtId="0" fontId="8" fillId="0" borderId="0"/>
    <xf numFmtId="9" fontId="8" fillId="0" borderId="0" applyFont="0" applyFill="0" applyBorder="0" applyAlignment="0" applyProtection="0"/>
    <xf numFmtId="0" fontId="8" fillId="0" borderId="0"/>
    <xf numFmtId="0" fontId="28" fillId="0" borderId="0" applyNumberFormat="0" applyFill="0" applyBorder="0" applyAlignment="0" applyProtection="0">
      <alignment vertical="top"/>
      <protection locked="0"/>
    </xf>
    <xf numFmtId="0" fontId="30" fillId="0" borderId="0"/>
    <xf numFmtId="0" fontId="36" fillId="0" borderId="0"/>
    <xf numFmtId="0" fontId="40" fillId="0" borderId="0"/>
  </cellStyleXfs>
  <cellXfs count="659">
    <xf numFmtId="0" fontId="0" fillId="0" borderId="0" xfId="0"/>
    <xf numFmtId="0" fontId="4" fillId="0" borderId="0" xfId="0" applyFont="1" applyAlignment="1">
      <alignment vertical="top"/>
    </xf>
    <xf numFmtId="0" fontId="2" fillId="0" borderId="0" xfId="2" applyFill="1" applyAlignment="1" applyProtection="1"/>
    <xf numFmtId="0" fontId="5" fillId="0" borderId="0" xfId="3" applyFill="1" applyAlignment="1" applyProtection="1"/>
    <xf numFmtId="164" fontId="0" fillId="0" borderId="0" xfId="0" applyNumberFormat="1"/>
    <xf numFmtId="164" fontId="6" fillId="0" borderId="0" xfId="0" applyNumberFormat="1" applyFont="1"/>
    <xf numFmtId="164" fontId="7" fillId="0" borderId="0" xfId="0" applyNumberFormat="1" applyFont="1"/>
    <xf numFmtId="165" fontId="7" fillId="0" borderId="0" xfId="1" applyNumberFormat="1" applyFont="1" applyFill="1"/>
    <xf numFmtId="165" fontId="0" fillId="0" borderId="0" xfId="1" applyNumberFormat="1" applyFont="1" applyFill="1"/>
    <xf numFmtId="14" fontId="10" fillId="0" borderId="2" xfId="4" applyNumberFormat="1" applyFont="1" applyBorder="1" applyAlignment="1">
      <alignment horizontal="center" vertical="center"/>
    </xf>
    <xf numFmtId="14" fontId="10" fillId="0" borderId="3" xfId="4" applyNumberFormat="1" applyFont="1" applyBorder="1" applyAlignment="1">
      <alignment horizontal="center" vertical="center"/>
    </xf>
    <xf numFmtId="0" fontId="9" fillId="0" borderId="7" xfId="4" applyFont="1" applyBorder="1" applyAlignment="1">
      <alignment horizontal="center"/>
    </xf>
    <xf numFmtId="0" fontId="9" fillId="0" borderId="8" xfId="4" applyFont="1" applyBorder="1" applyAlignment="1">
      <alignment horizontal="center"/>
    </xf>
    <xf numFmtId="0" fontId="13" fillId="0" borderId="3" xfId="4" applyFont="1" applyBorder="1" applyAlignment="1">
      <alignment horizontal="center"/>
    </xf>
    <xf numFmtId="0" fontId="13" fillId="0" borderId="5" xfId="4" applyFont="1" applyBorder="1" applyAlignment="1">
      <alignment horizontal="center"/>
    </xf>
    <xf numFmtId="0" fontId="14" fillId="0" borderId="3" xfId="4" applyFont="1" applyBorder="1" applyAlignment="1">
      <alignment horizontal="center"/>
    </xf>
    <xf numFmtId="0" fontId="14" fillId="0" borderId="5" xfId="4" applyFont="1" applyBorder="1" applyAlignment="1">
      <alignment horizontal="center"/>
    </xf>
    <xf numFmtId="0" fontId="9" fillId="0" borderId="3" xfId="4" applyFont="1" applyBorder="1" applyAlignment="1">
      <alignment horizontal="center"/>
    </xf>
    <xf numFmtId="0" fontId="9" fillId="0" borderId="5" xfId="4" applyFont="1" applyBorder="1" applyAlignment="1">
      <alignment horizontal="center"/>
    </xf>
    <xf numFmtId="0" fontId="9" fillId="0" borderId="9" xfId="4" applyFont="1" applyBorder="1" applyAlignment="1">
      <alignment horizontal="center"/>
    </xf>
    <xf numFmtId="164" fontId="15" fillId="0" borderId="10" xfId="4" applyNumberFormat="1" applyFont="1" applyBorder="1"/>
    <xf numFmtId="164" fontId="16" fillId="0" borderId="11" xfId="4" applyNumberFormat="1" applyFont="1" applyBorder="1"/>
    <xf numFmtId="165" fontId="16" fillId="0" borderId="11" xfId="1" applyNumberFormat="1" applyFont="1" applyFill="1" applyBorder="1"/>
    <xf numFmtId="164" fontId="10" fillId="0" borderId="12" xfId="4" applyNumberFormat="1" applyFont="1" applyBorder="1"/>
    <xf numFmtId="165" fontId="14" fillId="0" borderId="13" xfId="5" applyNumberFormat="1" applyFont="1" applyFill="1" applyBorder="1"/>
    <xf numFmtId="164" fontId="10" fillId="0" borderId="10" xfId="4" applyNumberFormat="1" applyFont="1" applyBorder="1"/>
    <xf numFmtId="0" fontId="9" fillId="0" borderId="9" xfId="4" applyFont="1" applyBorder="1" applyAlignment="1">
      <alignment horizontal="centerContinuous"/>
    </xf>
    <xf numFmtId="164" fontId="15" fillId="0" borderId="14" xfId="4" applyNumberFormat="1" applyFont="1" applyBorder="1"/>
    <xf numFmtId="164" fontId="16" fillId="0" borderId="15" xfId="4" applyNumberFormat="1" applyFont="1" applyBorder="1"/>
    <xf numFmtId="165" fontId="16" fillId="0" borderId="15" xfId="1" applyNumberFormat="1" applyFont="1" applyFill="1" applyBorder="1"/>
    <xf numFmtId="164" fontId="10" fillId="0" borderId="16" xfId="4" applyNumberFormat="1" applyFont="1" applyBorder="1"/>
    <xf numFmtId="165" fontId="14" fillId="0" borderId="17" xfId="5" applyNumberFormat="1" applyFont="1" applyFill="1" applyBorder="1"/>
    <xf numFmtId="164" fontId="10" fillId="0" borderId="14" xfId="4" applyNumberFormat="1" applyFont="1" applyBorder="1"/>
    <xf numFmtId="0" fontId="9" fillId="0" borderId="18" xfId="4" applyFont="1" applyBorder="1" applyAlignment="1">
      <alignment horizontal="centerContinuous"/>
    </xf>
    <xf numFmtId="164" fontId="15" fillId="0" borderId="19" xfId="4" applyNumberFormat="1" applyFont="1" applyBorder="1"/>
    <xf numFmtId="164" fontId="16" fillId="0" borderId="20" xfId="4" applyNumberFormat="1" applyFont="1" applyBorder="1"/>
    <xf numFmtId="165" fontId="16" fillId="0" borderId="20" xfId="1" applyNumberFormat="1" applyFont="1" applyFill="1" applyBorder="1"/>
    <xf numFmtId="164" fontId="10" fillId="0" borderId="21" xfId="4" applyNumberFormat="1" applyFont="1" applyBorder="1"/>
    <xf numFmtId="165" fontId="14" fillId="0" borderId="22" xfId="5" applyNumberFormat="1" applyFont="1" applyFill="1" applyBorder="1"/>
    <xf numFmtId="165" fontId="9" fillId="0" borderId="22" xfId="5" applyNumberFormat="1" applyFont="1" applyFill="1" applyBorder="1"/>
    <xf numFmtId="0" fontId="9" fillId="0" borderId="0" xfId="4" applyFont="1" applyAlignment="1">
      <alignment horizontal="centerContinuous"/>
    </xf>
    <xf numFmtId="164" fontId="15" fillId="0" borderId="0" xfId="4" applyNumberFormat="1" applyFont="1"/>
    <xf numFmtId="164" fontId="16" fillId="0" borderId="0" xfId="4" applyNumberFormat="1" applyFont="1"/>
    <xf numFmtId="164" fontId="10" fillId="0" borderId="0" xfId="4" applyNumberFormat="1" applyFont="1"/>
    <xf numFmtId="165" fontId="14" fillId="0" borderId="0" xfId="5" applyNumberFormat="1" applyFont="1" applyBorder="1"/>
    <xf numFmtId="165" fontId="9" fillId="0" borderId="0" xfId="5" applyNumberFormat="1" applyFont="1" applyBorder="1"/>
    <xf numFmtId="0" fontId="2" fillId="0" borderId="0" xfId="2" applyAlignment="1" applyProtection="1"/>
    <xf numFmtId="0" fontId="5" fillId="0" borderId="0" xfId="3" applyAlignment="1" applyProtection="1"/>
    <xf numFmtId="0" fontId="6" fillId="0" borderId="0" xfId="0" applyFont="1"/>
    <xf numFmtId="0" fontId="7" fillId="0" borderId="0" xfId="0" applyFont="1"/>
    <xf numFmtId="0" fontId="9" fillId="0" borderId="1" xfId="4" applyFont="1" applyBorder="1" applyAlignment="1">
      <alignment horizontal="center" wrapText="1"/>
    </xf>
    <xf numFmtId="14" fontId="10" fillId="0" borderId="23" xfId="4" applyNumberFormat="1" applyFont="1" applyBorder="1" applyAlignment="1">
      <alignment horizontal="center" vertical="center"/>
    </xf>
    <xf numFmtId="0" fontId="9" fillId="0" borderId="19" xfId="4" applyFont="1" applyBorder="1" applyAlignment="1">
      <alignment horizontal="center"/>
    </xf>
    <xf numFmtId="164" fontId="15" fillId="0" borderId="24" xfId="4" applyNumberFormat="1" applyFont="1" applyBorder="1"/>
    <xf numFmtId="165" fontId="14" fillId="0" borderId="13" xfId="5" applyNumberFormat="1" applyFont="1" applyBorder="1"/>
    <xf numFmtId="165" fontId="9" fillId="0" borderId="13" xfId="5" applyNumberFormat="1" applyFont="1" applyBorder="1"/>
    <xf numFmtId="164" fontId="15" fillId="0" borderId="25" xfId="4" applyNumberFormat="1" applyFont="1" applyBorder="1"/>
    <xf numFmtId="164" fontId="15" fillId="0" borderId="11" xfId="4" applyNumberFormat="1" applyFont="1" applyBorder="1"/>
    <xf numFmtId="165" fontId="15" fillId="0" borderId="11" xfId="1" applyNumberFormat="1" applyFont="1" applyFill="1" applyBorder="1"/>
    <xf numFmtId="165" fontId="9" fillId="0" borderId="13" xfId="5" applyNumberFormat="1" applyFont="1" applyFill="1" applyBorder="1"/>
    <xf numFmtId="165" fontId="14" fillId="0" borderId="17" xfId="5" applyNumberFormat="1" applyFont="1" applyBorder="1"/>
    <xf numFmtId="165" fontId="9" fillId="0" borderId="17" xfId="5" applyNumberFormat="1" applyFont="1" applyBorder="1"/>
    <xf numFmtId="164" fontId="15" fillId="0" borderId="15" xfId="4" applyNumberFormat="1" applyFont="1" applyBorder="1"/>
    <xf numFmtId="165" fontId="15" fillId="0" borderId="15" xfId="1" applyNumberFormat="1" applyFont="1" applyFill="1" applyBorder="1"/>
    <xf numFmtId="165" fontId="9" fillId="0" borderId="17" xfId="5" applyNumberFormat="1" applyFont="1" applyFill="1" applyBorder="1"/>
    <xf numFmtId="0" fontId="14" fillId="0" borderId="18" xfId="4" applyFont="1" applyBorder="1" applyAlignment="1">
      <alignment horizontal="centerContinuous"/>
    </xf>
    <xf numFmtId="164" fontId="10" fillId="0" borderId="19" xfId="4" applyNumberFormat="1" applyFont="1" applyBorder="1"/>
    <xf numFmtId="164" fontId="11" fillId="0" borderId="20" xfId="4" applyNumberFormat="1" applyFont="1" applyBorder="1"/>
    <xf numFmtId="165" fontId="14" fillId="0" borderId="22" xfId="5" applyNumberFormat="1" applyFont="1" applyBorder="1"/>
    <xf numFmtId="164" fontId="10" fillId="0" borderId="7" xfId="4" applyNumberFormat="1" applyFont="1" applyBorder="1"/>
    <xf numFmtId="164" fontId="10" fillId="0" borderId="8" xfId="4" applyNumberFormat="1" applyFont="1" applyBorder="1"/>
    <xf numFmtId="164" fontId="10" fillId="0" borderId="20" xfId="4" applyNumberFormat="1" applyFont="1" applyBorder="1"/>
    <xf numFmtId="165" fontId="10" fillId="0" borderId="20" xfId="1" applyNumberFormat="1" applyFont="1" applyFill="1" applyBorder="1"/>
    <xf numFmtId="0" fontId="14" fillId="0" borderId="0" xfId="4" applyFont="1" applyAlignment="1">
      <alignment horizontal="centerContinuous"/>
    </xf>
    <xf numFmtId="164" fontId="11" fillId="0" borderId="0" xfId="4" applyNumberFormat="1" applyFont="1"/>
    <xf numFmtId="165" fontId="9" fillId="0" borderId="0" xfId="5" applyNumberFormat="1" applyFont="1" applyFill="1" applyBorder="1"/>
    <xf numFmtId="0" fontId="9" fillId="0" borderId="0" xfId="4" applyFont="1"/>
    <xf numFmtId="0" fontId="13" fillId="0" borderId="0" xfId="4" applyFont="1"/>
    <xf numFmtId="0" fontId="14" fillId="0" borderId="0" xfId="4" applyFont="1"/>
    <xf numFmtId="164" fontId="15" fillId="0" borderId="27" xfId="4" applyNumberFormat="1" applyFont="1" applyBorder="1"/>
    <xf numFmtId="165" fontId="16" fillId="0" borderId="24" xfId="1" applyNumberFormat="1" applyFont="1" applyFill="1" applyBorder="1"/>
    <xf numFmtId="164" fontId="15" fillId="0" borderId="28" xfId="4" applyNumberFormat="1" applyFont="1" applyBorder="1"/>
    <xf numFmtId="165" fontId="16" fillId="0" borderId="25" xfId="1" applyNumberFormat="1" applyFont="1" applyFill="1" applyBorder="1"/>
    <xf numFmtId="165" fontId="11" fillId="0" borderId="20" xfId="1" applyNumberFormat="1" applyFont="1" applyFill="1" applyBorder="1"/>
    <xf numFmtId="164" fontId="10" fillId="0" borderId="29" xfId="4" applyNumberFormat="1" applyFont="1" applyBorder="1"/>
    <xf numFmtId="165" fontId="15" fillId="0" borderId="24" xfId="1" applyNumberFormat="1" applyFont="1" applyFill="1" applyBorder="1"/>
    <xf numFmtId="10" fontId="0" fillId="0" borderId="0" xfId="1" applyNumberFormat="1" applyFont="1"/>
    <xf numFmtId="164" fontId="15" fillId="0" borderId="30" xfId="4" applyNumberFormat="1" applyFont="1" applyBorder="1"/>
    <xf numFmtId="165" fontId="15" fillId="0" borderId="30" xfId="1" applyNumberFormat="1" applyFont="1" applyFill="1" applyBorder="1"/>
    <xf numFmtId="165" fontId="15" fillId="0" borderId="25" xfId="1" applyNumberFormat="1" applyFont="1" applyFill="1" applyBorder="1"/>
    <xf numFmtId="164" fontId="15" fillId="0" borderId="31" xfId="4" applyNumberFormat="1" applyFont="1" applyBorder="1"/>
    <xf numFmtId="165" fontId="10" fillId="0" borderId="8" xfId="1" applyNumberFormat="1" applyFont="1" applyFill="1" applyBorder="1"/>
    <xf numFmtId="164" fontId="16" fillId="0" borderId="32" xfId="4" applyNumberFormat="1" applyFont="1" applyBorder="1"/>
    <xf numFmtId="165" fontId="15" fillId="0" borderId="32" xfId="1" applyNumberFormat="1" applyFont="1" applyFill="1" applyBorder="1"/>
    <xf numFmtId="165" fontId="0" fillId="0" borderId="0" xfId="1" applyNumberFormat="1" applyFont="1"/>
    <xf numFmtId="166" fontId="0" fillId="0" borderId="0" xfId="0" applyNumberFormat="1"/>
    <xf numFmtId="164" fontId="10" fillId="0" borderId="33" xfId="4" applyNumberFormat="1" applyFont="1" applyBorder="1"/>
    <xf numFmtId="0" fontId="15" fillId="0" borderId="0" xfId="4" applyFont="1"/>
    <xf numFmtId="0" fontId="17" fillId="0" borderId="0" xfId="4" applyFont="1"/>
    <xf numFmtId="0" fontId="18" fillId="0" borderId="0" xfId="4" applyFont="1"/>
    <xf numFmtId="0" fontId="18" fillId="0" borderId="0" xfId="4" applyFont="1" applyAlignment="1">
      <alignment horizontal="center"/>
    </xf>
    <xf numFmtId="0" fontId="19" fillId="0" borderId="0" xfId="2" applyFont="1" applyFill="1" applyBorder="1" applyAlignment="1" applyProtection="1"/>
    <xf numFmtId="0" fontId="19" fillId="0" borderId="0" xfId="2" applyFont="1" applyFill="1" applyBorder="1" applyAlignment="1" applyProtection="1">
      <alignment horizontal="center"/>
    </xf>
    <xf numFmtId="0" fontId="9" fillId="0" borderId="0" xfId="6" applyFont="1" applyAlignment="1">
      <alignment horizontal="left"/>
    </xf>
    <xf numFmtId="0" fontId="15" fillId="0" borderId="0" xfId="4" applyFont="1" applyAlignment="1">
      <alignment wrapText="1"/>
    </xf>
    <xf numFmtId="0" fontId="15" fillId="0" borderId="0" xfId="4" applyFont="1" applyAlignment="1">
      <alignment horizontal="center" wrapText="1"/>
    </xf>
    <xf numFmtId="0" fontId="14" fillId="0" borderId="38" xfId="4" applyFont="1" applyBorder="1" applyAlignment="1">
      <alignment horizontal="center"/>
    </xf>
    <xf numFmtId="14" fontId="14" fillId="0" borderId="31" xfId="4" applyNumberFormat="1" applyFont="1" applyBorder="1" applyAlignment="1">
      <alignment horizontal="center" wrapText="1"/>
    </xf>
    <xf numFmtId="14" fontId="14" fillId="0" borderId="39" xfId="4" applyNumberFormat="1" applyFont="1" applyBorder="1" applyAlignment="1">
      <alignment horizontal="center" wrapText="1"/>
    </xf>
    <xf numFmtId="14" fontId="14" fillId="0" borderId="0" xfId="4" applyNumberFormat="1" applyFont="1" applyAlignment="1">
      <alignment horizontal="center" wrapText="1"/>
    </xf>
    <xf numFmtId="167" fontId="9" fillId="0" borderId="7" xfId="4" applyNumberFormat="1" applyFont="1" applyBorder="1" applyAlignment="1">
      <alignment horizontal="center" wrapText="1"/>
    </xf>
    <xf numFmtId="167" fontId="9" fillId="0" borderId="8" xfId="4" applyNumberFormat="1" applyFont="1" applyBorder="1" applyAlignment="1">
      <alignment horizontal="center" wrapText="1"/>
    </xf>
    <xf numFmtId="167" fontId="9" fillId="0" borderId="20" xfId="4" applyNumberFormat="1" applyFont="1" applyBorder="1" applyAlignment="1">
      <alignment horizontal="center" wrapText="1"/>
    </xf>
    <xf numFmtId="167" fontId="9" fillId="0" borderId="21" xfId="4" applyNumberFormat="1" applyFont="1" applyBorder="1" applyAlignment="1">
      <alignment horizontal="center" wrapText="1"/>
    </xf>
    <xf numFmtId="167" fontId="9" fillId="0" borderId="42" xfId="4" applyNumberFormat="1" applyFont="1" applyBorder="1" applyAlignment="1">
      <alignment horizontal="center"/>
    </xf>
    <xf numFmtId="167" fontId="9" fillId="0" borderId="19" xfId="4" applyNumberFormat="1" applyFont="1" applyBorder="1" applyAlignment="1">
      <alignment horizontal="center" wrapText="1"/>
    </xf>
    <xf numFmtId="167" fontId="9" fillId="0" borderId="0" xfId="4" applyNumberFormat="1" applyFont="1" applyAlignment="1">
      <alignment horizontal="center"/>
    </xf>
    <xf numFmtId="0" fontId="9" fillId="0" borderId="43" xfId="4" applyFont="1" applyBorder="1" applyAlignment="1">
      <alignment horizontal="center"/>
    </xf>
    <xf numFmtId="0" fontId="9" fillId="0" borderId="0" xfId="4" applyFont="1" applyAlignment="1">
      <alignment horizontal="center"/>
    </xf>
    <xf numFmtId="0" fontId="9" fillId="0" borderId="38" xfId="4" applyFont="1" applyBorder="1" applyAlignment="1">
      <alignment horizontal="center"/>
    </xf>
    <xf numFmtId="164" fontId="9" fillId="0" borderId="44" xfId="4" applyNumberFormat="1" applyFont="1" applyBorder="1" applyProtection="1">
      <protection locked="0"/>
    </xf>
    <xf numFmtId="165" fontId="15" fillId="0" borderId="45" xfId="1" applyNumberFormat="1" applyFont="1" applyFill="1" applyBorder="1" applyAlignment="1" applyProtection="1">
      <protection locked="0"/>
    </xf>
    <xf numFmtId="165" fontId="15" fillId="0" borderId="0" xfId="1" applyNumberFormat="1" applyFont="1" applyFill="1" applyBorder="1" applyAlignment="1" applyProtection="1">
      <protection locked="0"/>
    </xf>
    <xf numFmtId="164" fontId="9" fillId="0" borderId="46" xfId="4" applyNumberFormat="1" applyFont="1" applyBorder="1" applyProtection="1">
      <protection locked="0"/>
    </xf>
    <xf numFmtId="164" fontId="14" fillId="0" borderId="46" xfId="4" applyNumberFormat="1" applyFont="1" applyBorder="1"/>
    <xf numFmtId="165" fontId="10" fillId="0" borderId="45" xfId="1" applyNumberFormat="1" applyFont="1" applyFill="1" applyBorder="1" applyAlignment="1"/>
    <xf numFmtId="165" fontId="10" fillId="0" borderId="0" xfId="1" applyNumberFormat="1" applyFont="1" applyFill="1" applyBorder="1" applyAlignment="1"/>
    <xf numFmtId="0" fontId="9" fillId="0" borderId="0" xfId="4" applyFont="1" applyAlignment="1">
      <alignment horizontal="center" wrapText="1"/>
    </xf>
    <xf numFmtId="0" fontId="9" fillId="0" borderId="47" xfId="4" applyFont="1" applyBorder="1"/>
    <xf numFmtId="0" fontId="9" fillId="0" borderId="32" xfId="4" applyFont="1" applyBorder="1"/>
    <xf numFmtId="0" fontId="9" fillId="0" borderId="48" xfId="4" applyFont="1" applyBorder="1"/>
    <xf numFmtId="164" fontId="9" fillId="0" borderId="51" xfId="4" applyNumberFormat="1" applyFont="1" applyBorder="1"/>
    <xf numFmtId="165" fontId="15" fillId="0" borderId="52" xfId="1" applyNumberFormat="1" applyFont="1" applyFill="1" applyBorder="1" applyAlignment="1"/>
    <xf numFmtId="165" fontId="15" fillId="0" borderId="0" xfId="1" applyNumberFormat="1" applyFont="1" applyFill="1" applyBorder="1" applyAlignment="1"/>
    <xf numFmtId="0" fontId="14" fillId="0" borderId="43" xfId="4" applyFont="1" applyBorder="1"/>
    <xf numFmtId="0" fontId="14" fillId="0" borderId="38" xfId="4" applyFont="1" applyBorder="1"/>
    <xf numFmtId="0" fontId="14" fillId="0" borderId="43" xfId="4" applyFont="1" applyBorder="1" applyAlignment="1">
      <alignment horizontal="center"/>
    </xf>
    <xf numFmtId="0" fontId="9" fillId="0" borderId="38" xfId="4" applyFont="1" applyBorder="1" applyAlignment="1">
      <alignment horizontal="centerContinuous"/>
    </xf>
    <xf numFmtId="164" fontId="9" fillId="0" borderId="46" xfId="4" applyNumberFormat="1" applyFont="1" applyBorder="1"/>
    <xf numFmtId="165" fontId="15" fillId="0" borderId="45" xfId="1" applyNumberFormat="1" applyFont="1" applyFill="1" applyBorder="1" applyAlignment="1"/>
    <xf numFmtId="0" fontId="14" fillId="0" borderId="43" xfId="4" applyFont="1" applyBorder="1" applyAlignment="1">
      <alignment horizontal="centerContinuous"/>
    </xf>
    <xf numFmtId="167" fontId="21" fillId="0" borderId="42" xfId="4" applyNumberFormat="1" applyFont="1" applyBorder="1"/>
    <xf numFmtId="167" fontId="21" fillId="0" borderId="0" xfId="4" applyNumberFormat="1" applyFont="1"/>
    <xf numFmtId="0" fontId="22" fillId="0" borderId="0" xfId="4" applyFont="1"/>
    <xf numFmtId="0" fontId="23" fillId="0" borderId="0" xfId="4" applyFont="1"/>
    <xf numFmtId="168" fontId="22" fillId="0" borderId="0" xfId="4" applyNumberFormat="1" applyFont="1"/>
    <xf numFmtId="168" fontId="15" fillId="0" borderId="0" xfId="4" applyNumberFormat="1" applyFont="1"/>
    <xf numFmtId="0" fontId="2" fillId="0" borderId="0" xfId="2" applyFill="1" applyAlignment="1" applyProtection="1">
      <alignment vertical="center"/>
    </xf>
    <xf numFmtId="0" fontId="19" fillId="0" borderId="0" xfId="2" applyFont="1" applyFill="1" applyBorder="1" applyAlignment="1" applyProtection="1">
      <alignment vertical="center"/>
    </xf>
    <xf numFmtId="0" fontId="19" fillId="0" borderId="0" xfId="2" applyFont="1" applyFill="1" applyBorder="1" applyAlignment="1" applyProtection="1">
      <alignment horizontal="center" vertical="center"/>
    </xf>
    <xf numFmtId="165" fontId="15" fillId="0" borderId="0" xfId="1" applyNumberFormat="1" applyFont="1" applyFill="1" applyBorder="1" applyAlignment="1" applyProtection="1">
      <alignment vertical="center"/>
      <protection locked="0"/>
    </xf>
    <xf numFmtId="165" fontId="10" fillId="0" borderId="26" xfId="1" applyNumberFormat="1" applyFont="1" applyFill="1" applyBorder="1" applyAlignment="1">
      <alignment vertical="center"/>
    </xf>
    <xf numFmtId="165" fontId="9" fillId="0" borderId="0" xfId="1" applyNumberFormat="1" applyFont="1" applyFill="1" applyAlignment="1">
      <alignment vertical="center"/>
    </xf>
    <xf numFmtId="165" fontId="15" fillId="0" borderId="26" xfId="1" applyNumberFormat="1" applyFont="1" applyFill="1" applyBorder="1" applyAlignment="1" applyProtection="1">
      <alignment vertical="center"/>
      <protection locked="0"/>
    </xf>
    <xf numFmtId="165" fontId="10" fillId="0" borderId="0" xfId="1" applyNumberFormat="1" applyFont="1" applyFill="1" applyBorder="1" applyAlignment="1">
      <alignment vertical="center"/>
    </xf>
    <xf numFmtId="165" fontId="15" fillId="0" borderId="0" xfId="1" applyNumberFormat="1" applyFont="1" applyFill="1" applyBorder="1" applyAlignment="1">
      <alignment vertical="center"/>
    </xf>
    <xf numFmtId="165" fontId="10" fillId="0" borderId="45" xfId="1" applyNumberFormat="1" applyFont="1" applyFill="1" applyBorder="1" applyAlignment="1">
      <alignment vertical="center"/>
    </xf>
    <xf numFmtId="165" fontId="10" fillId="0" borderId="54" xfId="1" applyNumberFormat="1" applyFont="1" applyFill="1" applyBorder="1" applyAlignment="1">
      <alignment vertical="center"/>
    </xf>
    <xf numFmtId="165" fontId="27" fillId="0" borderId="45" xfId="1" applyNumberFormat="1" applyFont="1" applyFill="1" applyBorder="1" applyAlignment="1">
      <alignment vertical="center"/>
    </xf>
    <xf numFmtId="165" fontId="25" fillId="0" borderId="45" xfId="1" applyNumberFormat="1" applyFont="1" applyFill="1" applyBorder="1" applyAlignment="1">
      <alignment vertical="center"/>
    </xf>
    <xf numFmtId="165" fontId="15" fillId="0" borderId="52" xfId="1" applyNumberFormat="1" applyFont="1" applyFill="1" applyBorder="1" applyAlignment="1">
      <alignment vertical="center"/>
    </xf>
    <xf numFmtId="165" fontId="14" fillId="0" borderId="54" xfId="1" applyNumberFormat="1" applyFont="1" applyFill="1" applyBorder="1" applyAlignment="1">
      <alignment vertical="center"/>
    </xf>
    <xf numFmtId="165" fontId="14" fillId="0" borderId="45" xfId="1" applyNumberFormat="1" applyFont="1" applyFill="1" applyBorder="1" applyAlignment="1">
      <alignment vertical="center"/>
    </xf>
    <xf numFmtId="165" fontId="9" fillId="0" borderId="45" xfId="1" applyNumberFormat="1" applyFont="1" applyFill="1" applyBorder="1" applyAlignment="1">
      <alignment vertical="center"/>
    </xf>
    <xf numFmtId="165" fontId="18" fillId="0" borderId="54" xfId="1" applyNumberFormat="1" applyFont="1" applyFill="1" applyBorder="1" applyAlignment="1">
      <alignment vertical="center"/>
    </xf>
    <xf numFmtId="165" fontId="18" fillId="0" borderId="45" xfId="1" applyNumberFormat="1" applyFont="1" applyFill="1" applyBorder="1" applyAlignment="1">
      <alignment vertical="center"/>
    </xf>
    <xf numFmtId="165" fontId="9" fillId="0" borderId="52" xfId="1" applyNumberFormat="1" applyFont="1" applyFill="1" applyBorder="1" applyAlignment="1">
      <alignment vertical="center"/>
    </xf>
    <xf numFmtId="165" fontId="21" fillId="0" borderId="42" xfId="1" applyNumberFormat="1" applyFont="1" applyFill="1" applyBorder="1" applyAlignment="1">
      <alignment vertical="center"/>
    </xf>
    <xf numFmtId="0" fontId="29" fillId="0" borderId="0" xfId="7" applyFont="1" applyFill="1" applyAlignment="1" applyProtection="1">
      <alignment vertical="center"/>
    </xf>
    <xf numFmtId="165" fontId="14" fillId="0" borderId="42" xfId="1" applyNumberFormat="1" applyFont="1" applyFill="1" applyBorder="1" applyAlignment="1">
      <alignment vertical="center"/>
    </xf>
    <xf numFmtId="165" fontId="9" fillId="0" borderId="47" xfId="1" applyNumberFormat="1" applyFont="1" applyFill="1" applyBorder="1" applyAlignment="1">
      <alignment vertical="center"/>
    </xf>
    <xf numFmtId="165" fontId="14" fillId="0" borderId="0" xfId="1" applyNumberFormat="1" applyFont="1" applyFill="1" applyBorder="1" applyAlignment="1">
      <alignment vertical="center"/>
    </xf>
    <xf numFmtId="165" fontId="10" fillId="0" borderId="45" xfId="1" applyNumberFormat="1" applyFont="1" applyFill="1" applyBorder="1" applyAlignment="1" applyProtection="1">
      <alignment vertical="center"/>
      <protection locked="0"/>
    </xf>
    <xf numFmtId="165" fontId="15" fillId="0" borderId="45" xfId="1" applyNumberFormat="1" applyFont="1" applyFill="1" applyBorder="1" applyAlignment="1" applyProtection="1">
      <alignment vertical="center"/>
      <protection locked="0"/>
    </xf>
    <xf numFmtId="165" fontId="9" fillId="0" borderId="45" xfId="1" applyNumberFormat="1" applyFont="1" applyFill="1" applyBorder="1" applyAlignment="1" applyProtection="1">
      <alignment vertical="center"/>
      <protection locked="0"/>
    </xf>
    <xf numFmtId="165" fontId="15" fillId="0" borderId="45" xfId="1" applyNumberFormat="1" applyFont="1" applyFill="1" applyBorder="1" applyAlignment="1">
      <alignment vertical="center"/>
    </xf>
    <xf numFmtId="165" fontId="15" fillId="0" borderId="59" xfId="1" applyNumberFormat="1" applyFont="1" applyFill="1" applyBorder="1" applyAlignment="1">
      <alignment vertical="center"/>
    </xf>
    <xf numFmtId="165" fontId="10" fillId="0" borderId="42" xfId="1" applyNumberFormat="1" applyFont="1" applyFill="1" applyBorder="1" applyAlignment="1" applyProtection="1">
      <alignment vertical="center"/>
      <protection locked="0"/>
    </xf>
    <xf numFmtId="165" fontId="10" fillId="0" borderId="59" xfId="1" applyNumberFormat="1" applyFont="1" applyFill="1" applyBorder="1" applyAlignment="1">
      <alignment vertical="center"/>
    </xf>
    <xf numFmtId="165" fontId="15" fillId="0" borderId="0" xfId="1" applyNumberFormat="1" applyFont="1" applyFill="1" applyBorder="1" applyProtection="1">
      <protection locked="0"/>
    </xf>
    <xf numFmtId="165" fontId="10" fillId="0" borderId="26" xfId="1" applyNumberFormat="1" applyFont="1" applyFill="1" applyBorder="1"/>
    <xf numFmtId="165" fontId="15" fillId="0" borderId="26" xfId="1" applyNumberFormat="1" applyFont="1" applyFill="1" applyBorder="1" applyProtection="1">
      <protection locked="0"/>
    </xf>
    <xf numFmtId="165" fontId="10" fillId="0" borderId="0" xfId="1" applyNumberFormat="1" applyFont="1" applyFill="1" applyBorder="1"/>
    <xf numFmtId="165" fontId="9" fillId="0" borderId="52" xfId="1" applyNumberFormat="1" applyFont="1" applyFill="1" applyBorder="1"/>
    <xf numFmtId="165" fontId="14" fillId="0" borderId="45" xfId="1" applyNumberFormat="1" applyFont="1" applyFill="1" applyBorder="1"/>
    <xf numFmtId="165" fontId="33" fillId="0" borderId="45" xfId="1" applyNumberFormat="1" applyFont="1" applyFill="1" applyBorder="1" applyAlignment="1">
      <alignment vertical="center"/>
    </xf>
    <xf numFmtId="165" fontId="15" fillId="0" borderId="0" xfId="1" applyNumberFormat="1" applyFont="1" applyFill="1" applyBorder="1"/>
    <xf numFmtId="0" fontId="9" fillId="0" borderId="0" xfId="4" applyFont="1" applyAlignment="1">
      <alignment vertical="center"/>
    </xf>
    <xf numFmtId="0" fontId="15" fillId="0" borderId="0" xfId="4" applyFont="1" applyAlignment="1">
      <alignment vertical="center"/>
    </xf>
    <xf numFmtId="0" fontId="17" fillId="0" borderId="0" xfId="4" applyFont="1" applyAlignment="1">
      <alignment vertical="center"/>
    </xf>
    <xf numFmtId="0" fontId="18" fillId="0" borderId="0" xfId="4" applyFont="1" applyAlignment="1">
      <alignment vertical="center"/>
    </xf>
    <xf numFmtId="0" fontId="18" fillId="0" borderId="0" xfId="4" applyFont="1" applyAlignment="1">
      <alignment horizontal="center" vertical="center"/>
    </xf>
    <xf numFmtId="0" fontId="9" fillId="0" borderId="0" xfId="4" applyFont="1" applyAlignment="1">
      <alignment horizontal="centerContinuous" vertical="center"/>
    </xf>
    <xf numFmtId="0" fontId="9" fillId="0" borderId="0" xfId="6" applyFont="1" applyAlignment="1">
      <alignment horizontal="left" vertical="center"/>
    </xf>
    <xf numFmtId="0" fontId="15" fillId="0" borderId="0" xfId="4" applyFont="1" applyAlignment="1">
      <alignment vertical="center" wrapText="1"/>
    </xf>
    <xf numFmtId="0" fontId="15" fillId="0" borderId="0" xfId="4" applyFont="1" applyAlignment="1">
      <alignment horizontal="center" vertical="center" wrapText="1"/>
    </xf>
    <xf numFmtId="0" fontId="14" fillId="0" borderId="26" xfId="4" applyFont="1" applyBorder="1" applyAlignment="1">
      <alignment horizontal="center" vertical="center"/>
    </xf>
    <xf numFmtId="0" fontId="14" fillId="0" borderId="0" xfId="4" applyFont="1" applyAlignment="1">
      <alignment horizontal="center" vertical="center"/>
    </xf>
    <xf numFmtId="14" fontId="14" fillId="0" borderId="0" xfId="4" applyNumberFormat="1" applyFont="1" applyAlignment="1">
      <alignment horizontal="centerContinuous" vertical="center"/>
    </xf>
    <xf numFmtId="0" fontId="14" fillId="0" borderId="0" xfId="4" applyFont="1" applyAlignment="1">
      <alignment vertical="center"/>
    </xf>
    <xf numFmtId="167" fontId="9" fillId="0" borderId="7" xfId="4" applyNumberFormat="1" applyFont="1" applyBorder="1" applyAlignment="1">
      <alignment horizontal="center" vertical="center" wrapText="1"/>
    </xf>
    <xf numFmtId="167" fontId="9" fillId="0" borderId="8" xfId="4" applyNumberFormat="1" applyFont="1" applyBorder="1" applyAlignment="1">
      <alignment horizontal="center" vertical="center" wrapText="1"/>
    </xf>
    <xf numFmtId="167" fontId="9" fillId="0" borderId="20" xfId="4" applyNumberFormat="1" applyFont="1" applyBorder="1" applyAlignment="1">
      <alignment horizontal="center" vertical="center" wrapText="1"/>
    </xf>
    <xf numFmtId="167" fontId="9" fillId="0" borderId="21" xfId="4" applyNumberFormat="1" applyFont="1" applyBorder="1" applyAlignment="1">
      <alignment horizontal="center" vertical="center" wrapText="1"/>
    </xf>
    <xf numFmtId="167" fontId="9" fillId="0" borderId="42" xfId="4" applyNumberFormat="1" applyFont="1" applyBorder="1" applyAlignment="1">
      <alignment horizontal="center" vertical="center"/>
    </xf>
    <xf numFmtId="167" fontId="9" fillId="0" borderId="19" xfId="4" applyNumberFormat="1" applyFont="1" applyBorder="1" applyAlignment="1">
      <alignment horizontal="center" vertical="center" wrapText="1"/>
    </xf>
    <xf numFmtId="167" fontId="10" fillId="0" borderId="0" xfId="4" applyNumberFormat="1" applyFont="1" applyAlignment="1">
      <alignment vertical="center"/>
    </xf>
    <xf numFmtId="0" fontId="14" fillId="0" borderId="26" xfId="4" applyFont="1" applyBorder="1" applyAlignment="1">
      <alignment horizontal="left" vertical="center"/>
    </xf>
    <xf numFmtId="0" fontId="9" fillId="0" borderId="0" xfId="4" applyFont="1" applyAlignment="1">
      <alignment horizontal="left" vertical="center"/>
    </xf>
    <xf numFmtId="0" fontId="14" fillId="0" borderId="38" xfId="4" applyFont="1" applyBorder="1" applyAlignment="1">
      <alignment horizontal="left" vertical="center"/>
    </xf>
    <xf numFmtId="164" fontId="10" fillId="0" borderId="44" xfId="4" applyNumberFormat="1" applyFont="1" applyBorder="1" applyAlignment="1">
      <alignment vertical="center"/>
    </xf>
    <xf numFmtId="0" fontId="24" fillId="0" borderId="38" xfId="4" applyFont="1" applyBorder="1" applyAlignment="1">
      <alignment horizontal="left" vertical="center"/>
    </xf>
    <xf numFmtId="164" fontId="24" fillId="0" borderId="46" xfId="4" applyNumberFormat="1" applyFont="1" applyBorder="1"/>
    <xf numFmtId="164" fontId="27" fillId="0" borderId="46" xfId="4" applyNumberFormat="1" applyFont="1" applyBorder="1" applyAlignment="1">
      <alignment vertical="center"/>
    </xf>
    <xf numFmtId="0" fontId="9" fillId="0" borderId="26" xfId="4" applyFont="1" applyBorder="1" applyAlignment="1">
      <alignment horizontal="left" vertical="center"/>
    </xf>
    <xf numFmtId="0" fontId="26" fillId="0" borderId="38" xfId="4" applyFont="1" applyBorder="1" applyAlignment="1">
      <alignment horizontal="left" vertical="center"/>
    </xf>
    <xf numFmtId="164" fontId="10" fillId="0" borderId="46" xfId="4" applyNumberFormat="1" applyFont="1" applyBorder="1" applyAlignment="1">
      <alignment vertical="center"/>
    </xf>
    <xf numFmtId="0" fontId="14" fillId="0" borderId="26" xfId="4" applyFont="1" applyBorder="1" applyAlignment="1">
      <alignment vertical="center" wrapText="1"/>
    </xf>
    <xf numFmtId="0" fontId="25" fillId="0" borderId="0" xfId="4" applyFont="1" applyAlignment="1">
      <alignment horizontal="left" vertical="center"/>
    </xf>
    <xf numFmtId="164" fontId="10" fillId="0" borderId="46" xfId="4" applyNumberFormat="1" applyFont="1" applyBorder="1"/>
    <xf numFmtId="0" fontId="26" fillId="0" borderId="0" xfId="4" applyFont="1" applyAlignment="1">
      <alignment horizontal="center" vertical="center" wrapText="1"/>
    </xf>
    <xf numFmtId="0" fontId="24" fillId="0" borderId="0" xfId="4" applyFont="1" applyAlignment="1">
      <alignment horizontal="left" vertical="center"/>
    </xf>
    <xf numFmtId="164" fontId="26" fillId="0" borderId="46" xfId="4" applyNumberFormat="1" applyFont="1" applyBorder="1"/>
    <xf numFmtId="164" fontId="25" fillId="0" borderId="46" xfId="4" applyNumberFormat="1" applyFont="1" applyBorder="1" applyAlignment="1">
      <alignment vertical="center"/>
    </xf>
    <xf numFmtId="167" fontId="21" fillId="0" borderId="0" xfId="4" applyNumberFormat="1" applyFont="1" applyAlignment="1">
      <alignment vertical="center"/>
    </xf>
    <xf numFmtId="0" fontId="14" fillId="0" borderId="0" xfId="4" applyFont="1" applyAlignment="1">
      <alignment horizontal="center" vertical="center" wrapText="1"/>
    </xf>
    <xf numFmtId="0" fontId="9" fillId="0" borderId="49" xfId="4" applyFont="1" applyBorder="1" applyAlignment="1">
      <alignment vertical="center"/>
    </xf>
    <xf numFmtId="0" fontId="9" fillId="0" borderId="32" xfId="4" applyFont="1" applyBorder="1" applyAlignment="1">
      <alignment vertical="center"/>
    </xf>
    <xf numFmtId="0" fontId="9" fillId="0" borderId="48" xfId="4" applyFont="1" applyBorder="1" applyAlignment="1">
      <alignment horizontal="left" vertical="center"/>
    </xf>
    <xf numFmtId="164" fontId="9" fillId="0" borderId="51" xfId="4" applyNumberFormat="1" applyFont="1" applyBorder="1" applyAlignment="1">
      <alignment vertical="center"/>
    </xf>
    <xf numFmtId="164" fontId="15" fillId="0" borderId="51" xfId="4" applyNumberFormat="1" applyFont="1" applyBorder="1" applyAlignment="1">
      <alignment vertical="center"/>
    </xf>
    <xf numFmtId="0" fontId="14" fillId="0" borderId="26" xfId="4" applyFont="1" applyBorder="1" applyAlignment="1">
      <alignment vertical="center"/>
    </xf>
    <xf numFmtId="164" fontId="14" fillId="0" borderId="46" xfId="4" applyNumberFormat="1" applyFont="1" applyBorder="1" applyAlignment="1">
      <alignment vertical="center"/>
    </xf>
    <xf numFmtId="0" fontId="14" fillId="0" borderId="26" xfId="4" applyFont="1" applyBorder="1" applyAlignment="1">
      <alignment horizontal="centerContinuous" vertical="center"/>
    </xf>
    <xf numFmtId="0" fontId="14" fillId="0" borderId="0" xfId="4" applyFont="1" applyAlignment="1">
      <alignment horizontal="centerContinuous" vertical="center"/>
    </xf>
    <xf numFmtId="0" fontId="9" fillId="0" borderId="38" xfId="4" applyFont="1" applyBorder="1" applyAlignment="1">
      <alignment horizontal="left" vertical="center"/>
    </xf>
    <xf numFmtId="164" fontId="24" fillId="0" borderId="46" xfId="4" applyNumberFormat="1" applyFont="1" applyBorder="1" applyAlignment="1">
      <alignment vertical="center"/>
    </xf>
    <xf numFmtId="0" fontId="14" fillId="0" borderId="29" xfId="4" applyFont="1" applyBorder="1" applyAlignment="1">
      <alignment horizontal="left" vertical="center"/>
    </xf>
    <xf numFmtId="0" fontId="14" fillId="0" borderId="20" xfId="4" applyFont="1" applyBorder="1" applyAlignment="1">
      <alignment horizontal="left" vertical="center"/>
    </xf>
    <xf numFmtId="0" fontId="14" fillId="0" borderId="22" xfId="4" applyFont="1" applyBorder="1" applyAlignment="1">
      <alignment horizontal="left" vertical="center"/>
    </xf>
    <xf numFmtId="167" fontId="10" fillId="0" borderId="8" xfId="4" applyNumberFormat="1" applyFont="1" applyBorder="1" applyAlignment="1">
      <alignment vertical="center"/>
    </xf>
    <xf numFmtId="167" fontId="10" fillId="0" borderId="19" xfId="4" applyNumberFormat="1" applyFont="1" applyBorder="1" applyAlignment="1">
      <alignment vertical="center"/>
    </xf>
    <xf numFmtId="167" fontId="10" fillId="0" borderId="42" xfId="4" applyNumberFormat="1" applyFont="1" applyBorder="1" applyAlignment="1">
      <alignment vertical="center"/>
    </xf>
    <xf numFmtId="168" fontId="15" fillId="0" borderId="0" xfId="4" applyNumberFormat="1" applyFont="1" applyAlignment="1">
      <alignment vertical="center"/>
    </xf>
    <xf numFmtId="164" fontId="10" fillId="0" borderId="53" xfId="4" applyNumberFormat="1" applyFont="1" applyBorder="1" applyAlignment="1" applyProtection="1">
      <alignment vertical="center"/>
      <protection locked="0"/>
    </xf>
    <xf numFmtId="164" fontId="9" fillId="0" borderId="53" xfId="4" applyNumberFormat="1" applyFont="1" applyBorder="1" applyAlignment="1" applyProtection="1">
      <alignment vertical="center"/>
      <protection locked="0"/>
    </xf>
    <xf numFmtId="164" fontId="15" fillId="0" borderId="53" xfId="4" applyNumberFormat="1" applyFont="1" applyBorder="1" applyAlignment="1" applyProtection="1">
      <alignment vertical="center"/>
      <protection locked="0"/>
    </xf>
    <xf numFmtId="0" fontId="9" fillId="0" borderId="26" xfId="4" applyFont="1" applyBorder="1" applyAlignment="1">
      <alignment horizontal="left" vertical="center" wrapText="1"/>
    </xf>
    <xf numFmtId="0" fontId="9" fillId="0" borderId="38" xfId="4" applyFont="1" applyBorder="1" applyAlignment="1">
      <alignment vertical="center"/>
    </xf>
    <xf numFmtId="164" fontId="9" fillId="0" borderId="53" xfId="4" applyNumberFormat="1" applyFont="1" applyBorder="1" applyAlignment="1">
      <alignment vertical="center"/>
    </xf>
    <xf numFmtId="0" fontId="9" fillId="0" borderId="26" xfId="4" applyFont="1" applyBorder="1" applyAlignment="1">
      <alignment vertical="center"/>
    </xf>
    <xf numFmtId="0" fontId="9" fillId="0" borderId="41" xfId="4" applyFont="1" applyBorder="1" applyAlignment="1">
      <alignment vertical="center"/>
    </xf>
    <xf numFmtId="164" fontId="25" fillId="0" borderId="58" xfId="4" applyNumberFormat="1" applyFont="1" applyBorder="1" applyAlignment="1">
      <alignment vertical="center"/>
    </xf>
    <xf numFmtId="164" fontId="26" fillId="0" borderId="58" xfId="4" applyNumberFormat="1" applyFont="1" applyBorder="1"/>
    <xf numFmtId="164" fontId="9" fillId="0" borderId="40" xfId="4" applyNumberFormat="1" applyFont="1" applyBorder="1" applyAlignment="1">
      <alignment vertical="center"/>
    </xf>
    <xf numFmtId="164" fontId="14" fillId="0" borderId="40" xfId="4" applyNumberFormat="1" applyFont="1" applyBorder="1" applyAlignment="1">
      <alignment vertical="center"/>
    </xf>
    <xf numFmtId="164" fontId="10" fillId="0" borderId="21" xfId="4" applyNumberFormat="1" applyFont="1" applyBorder="1" applyAlignment="1" applyProtection="1">
      <alignment vertical="center"/>
      <protection locked="0"/>
    </xf>
    <xf numFmtId="0" fontId="23" fillId="0" borderId="0" xfId="4" applyFont="1" applyAlignment="1">
      <alignment vertical="center"/>
    </xf>
    <xf numFmtId="0" fontId="22" fillId="0" borderId="0" xfId="4" applyFont="1" applyAlignment="1">
      <alignment vertical="center"/>
    </xf>
    <xf numFmtId="167" fontId="10" fillId="0" borderId="0" xfId="4" applyNumberFormat="1" applyFont="1"/>
    <xf numFmtId="0" fontId="14" fillId="0" borderId="26" xfId="0" applyFont="1" applyBorder="1" applyAlignment="1">
      <alignment horizontal="left" vertical="top"/>
    </xf>
    <xf numFmtId="0" fontId="14" fillId="0" borderId="0" xfId="0" applyFont="1" applyAlignment="1">
      <alignment horizontal="left" vertical="center"/>
    </xf>
    <xf numFmtId="0" fontId="14" fillId="0" borderId="38" xfId="0" applyFont="1" applyBorder="1" applyAlignment="1">
      <alignment horizontal="left" vertical="center" wrapText="1"/>
    </xf>
    <xf numFmtId="164" fontId="14" fillId="0" borderId="55" xfId="0" applyNumberFormat="1" applyFont="1" applyBorder="1" applyAlignment="1">
      <alignment vertical="center"/>
    </xf>
    <xf numFmtId="0" fontId="9" fillId="0" borderId="38" xfId="0" applyFont="1" applyBorder="1" applyAlignment="1">
      <alignment horizontal="left" vertical="center" wrapText="1"/>
    </xf>
    <xf numFmtId="164" fontId="9" fillId="0" borderId="46" xfId="4" applyNumberFormat="1" applyFont="1" applyBorder="1" applyAlignment="1">
      <alignment vertical="center"/>
    </xf>
    <xf numFmtId="164" fontId="9" fillId="0" borderId="55" xfId="0" applyNumberFormat="1" applyFont="1" applyBorder="1" applyAlignment="1">
      <alignment vertical="center"/>
    </xf>
    <xf numFmtId="0" fontId="14" fillId="0" borderId="26" xfId="0" applyFont="1" applyBorder="1" applyAlignment="1">
      <alignment horizontal="left" vertical="top" wrapText="1"/>
    </xf>
    <xf numFmtId="0" fontId="14" fillId="0" borderId="0" xfId="0" applyFont="1" applyAlignment="1">
      <alignment horizontal="left" vertical="center" wrapText="1"/>
    </xf>
    <xf numFmtId="0" fontId="9" fillId="0" borderId="49" xfId="0" applyFont="1" applyBorder="1"/>
    <xf numFmtId="0" fontId="9" fillId="0" borderId="32" xfId="0" applyFont="1" applyBorder="1"/>
    <xf numFmtId="0" fontId="9" fillId="0" borderId="48" xfId="0" applyFont="1" applyBorder="1"/>
    <xf numFmtId="164" fontId="9" fillId="0" borderId="30" xfId="4" applyNumberFormat="1" applyFont="1" applyBorder="1"/>
    <xf numFmtId="164" fontId="9" fillId="0" borderId="30" xfId="0" applyNumberFormat="1" applyFont="1" applyBorder="1"/>
    <xf numFmtId="0" fontId="14" fillId="0" borderId="56" xfId="0" applyFont="1" applyBorder="1"/>
    <xf numFmtId="0" fontId="14" fillId="0" borderId="57" xfId="0" applyFont="1" applyBorder="1"/>
    <xf numFmtId="0" fontId="14" fillId="0" borderId="41" xfId="0" applyFont="1" applyBorder="1"/>
    <xf numFmtId="164" fontId="14" fillId="0" borderId="55" xfId="4" applyNumberFormat="1" applyFont="1" applyBorder="1"/>
    <xf numFmtId="164" fontId="14" fillId="0" borderId="55" xfId="0" applyNumberFormat="1" applyFont="1" applyBorder="1"/>
    <xf numFmtId="0" fontId="14" fillId="0" borderId="26" xfId="0" applyFont="1" applyBorder="1"/>
    <xf numFmtId="0" fontId="10" fillId="0" borderId="0" xfId="0" applyFont="1"/>
    <xf numFmtId="0" fontId="8" fillId="0" borderId="38" xfId="0" applyFont="1" applyBorder="1"/>
    <xf numFmtId="164" fontId="10" fillId="0" borderId="55" xfId="4" applyNumberFormat="1" applyFont="1" applyBorder="1"/>
    <xf numFmtId="164" fontId="10" fillId="0" borderId="55" xfId="0" applyNumberFormat="1" applyFont="1" applyBorder="1"/>
    <xf numFmtId="0" fontId="9" fillId="0" borderId="0" xfId="0" applyFont="1" applyAlignment="1">
      <alignment vertical="center"/>
    </xf>
    <xf numFmtId="0" fontId="9" fillId="0" borderId="38" xfId="0" applyFont="1" applyBorder="1" applyAlignment="1">
      <alignment vertical="center"/>
    </xf>
    <xf numFmtId="164" fontId="33" fillId="0" borderId="46" xfId="4" applyNumberFormat="1" applyFont="1" applyBorder="1" applyAlignment="1">
      <alignment vertical="center"/>
    </xf>
    <xf numFmtId="164" fontId="33" fillId="0" borderId="46" xfId="0" applyNumberFormat="1" applyFont="1" applyBorder="1" applyAlignment="1">
      <alignment vertical="center"/>
    </xf>
    <xf numFmtId="0" fontId="10" fillId="0" borderId="0" xfId="0" applyFont="1" applyAlignment="1" applyProtection="1">
      <alignment vertical="center"/>
      <protection locked="0"/>
    </xf>
    <xf numFmtId="0" fontId="12" fillId="0" borderId="26" xfId="0" applyFont="1" applyBorder="1" applyAlignment="1">
      <alignment horizontal="left"/>
    </xf>
    <xf numFmtId="0" fontId="14" fillId="0" borderId="29" xfId="0" applyFont="1" applyBorder="1" applyAlignment="1">
      <alignment horizontal="left"/>
    </xf>
    <xf numFmtId="0" fontId="14" fillId="0" borderId="20" xfId="0" applyFont="1" applyBorder="1" applyAlignment="1">
      <alignment horizontal="left"/>
    </xf>
    <xf numFmtId="0" fontId="14" fillId="0" borderId="22" xfId="0" applyFont="1" applyBorder="1" applyAlignment="1">
      <alignment horizontal="left"/>
    </xf>
    <xf numFmtId="167" fontId="14" fillId="0" borderId="19" xfId="4" applyNumberFormat="1" applyFont="1" applyBorder="1"/>
    <xf numFmtId="167" fontId="14" fillId="0" borderId="19" xfId="0" applyNumberFormat="1" applyFont="1" applyBorder="1"/>
    <xf numFmtId="0" fontId="23" fillId="0" borderId="0" xfId="0" applyFont="1"/>
    <xf numFmtId="164" fontId="18" fillId="0" borderId="46" xfId="4" applyNumberFormat="1" applyFont="1" applyBorder="1"/>
    <xf numFmtId="164" fontId="18" fillId="0" borderId="46" xfId="4" applyNumberFormat="1" applyFont="1" applyBorder="1" applyAlignment="1">
      <alignment vertical="center"/>
    </xf>
    <xf numFmtId="0" fontId="14" fillId="0" borderId="0" xfId="4" applyFont="1" applyAlignment="1">
      <alignment horizontal="left" vertical="center"/>
    </xf>
    <xf numFmtId="0" fontId="14" fillId="0" borderId="0" xfId="4" applyFont="1" applyAlignment="1">
      <alignment horizontal="left" vertical="center" wrapText="1"/>
    </xf>
    <xf numFmtId="0" fontId="8" fillId="0" borderId="38" xfId="4" applyBorder="1" applyAlignment="1">
      <alignment horizontal="left" vertical="center" wrapText="1"/>
    </xf>
    <xf numFmtId="167" fontId="14" fillId="0" borderId="7" xfId="0" applyNumberFormat="1" applyFont="1" applyBorder="1" applyAlignment="1">
      <alignment vertical="center"/>
    </xf>
    <xf numFmtId="167" fontId="14" fillId="0" borderId="19" xfId="0" applyNumberFormat="1" applyFont="1" applyBorder="1" applyAlignment="1">
      <alignment vertical="center"/>
    </xf>
    <xf numFmtId="0" fontId="14" fillId="0" borderId="26" xfId="0" applyFont="1" applyBorder="1" applyAlignment="1">
      <alignment horizontal="left" vertical="center"/>
    </xf>
    <xf numFmtId="0" fontId="9" fillId="0" borderId="38" xfId="0" applyFont="1" applyBorder="1" applyAlignment="1">
      <alignment horizontal="left" vertical="center"/>
    </xf>
    <xf numFmtId="164" fontId="14" fillId="0" borderId="55" xfId="4" applyNumberFormat="1" applyFont="1" applyBorder="1" applyAlignment="1">
      <alignment vertical="center"/>
    </xf>
    <xf numFmtId="0" fontId="14" fillId="0" borderId="26" xfId="0" applyFont="1" applyBorder="1" applyAlignment="1">
      <alignment horizontal="center" vertical="center"/>
    </xf>
    <xf numFmtId="164" fontId="9" fillId="0" borderId="55" xfId="4" applyNumberFormat="1" applyFont="1" applyBorder="1" applyAlignment="1">
      <alignment vertical="center"/>
    </xf>
    <xf numFmtId="0" fontId="9" fillId="0" borderId="26" xfId="0" applyFont="1" applyBorder="1" applyAlignment="1">
      <alignment horizontal="left" vertical="center"/>
    </xf>
    <xf numFmtId="0" fontId="14" fillId="0" borderId="26" xfId="0" applyFont="1" applyBorder="1" applyAlignment="1">
      <alignment horizontal="center" vertical="center" wrapText="1"/>
    </xf>
    <xf numFmtId="0" fontId="9" fillId="0" borderId="49" xfId="0" applyFont="1" applyBorder="1" applyAlignment="1">
      <alignment vertical="center"/>
    </xf>
    <xf numFmtId="0" fontId="9" fillId="0" borderId="48" xfId="0" applyFont="1" applyBorder="1" applyAlignment="1">
      <alignment horizontal="left" vertical="center"/>
    </xf>
    <xf numFmtId="168" fontId="9" fillId="0" borderId="30" xfId="4" applyNumberFormat="1" applyFont="1" applyBorder="1" applyAlignment="1">
      <alignment vertical="center"/>
    </xf>
    <xf numFmtId="168" fontId="9" fillId="0" borderId="51" xfId="4" applyNumberFormat="1" applyFont="1" applyBorder="1" applyAlignment="1">
      <alignment vertical="center"/>
    </xf>
    <xf numFmtId="0" fontId="14" fillId="0" borderId="26" xfId="0" applyFont="1" applyBorder="1" applyAlignment="1">
      <alignment vertical="center"/>
    </xf>
    <xf numFmtId="0" fontId="14" fillId="0" borderId="38" xfId="0" applyFont="1" applyBorder="1" applyAlignment="1">
      <alignment horizontal="left" vertical="center"/>
    </xf>
    <xf numFmtId="168" fontId="14" fillId="0" borderId="55" xfId="4" applyNumberFormat="1" applyFont="1" applyBorder="1" applyAlignment="1">
      <alignment vertical="center"/>
    </xf>
    <xf numFmtId="168" fontId="14" fillId="0" borderId="46" xfId="4" applyNumberFormat="1" applyFont="1" applyBorder="1" applyAlignment="1">
      <alignment vertical="center"/>
    </xf>
    <xf numFmtId="0" fontId="14" fillId="0" borderId="29" xfId="0" applyFont="1" applyBorder="1" applyAlignment="1">
      <alignment horizontal="left" vertical="center"/>
    </xf>
    <xf numFmtId="0" fontId="14" fillId="0" borderId="22" xfId="0" applyFont="1" applyBorder="1" applyAlignment="1">
      <alignment horizontal="left" vertical="center"/>
    </xf>
    <xf numFmtId="167" fontId="14" fillId="0" borderId="8" xfId="4" applyNumberFormat="1" applyFont="1" applyBorder="1" applyAlignment="1">
      <alignment vertical="center"/>
    </xf>
    <xf numFmtId="167" fontId="14" fillId="0" borderId="19" xfId="4" applyNumberFormat="1" applyFont="1" applyBorder="1" applyAlignment="1">
      <alignment vertical="center"/>
    </xf>
    <xf numFmtId="168" fontId="22" fillId="0" borderId="0" xfId="4" applyNumberFormat="1" applyFont="1" applyAlignment="1">
      <alignment vertical="center"/>
    </xf>
    <xf numFmtId="0" fontId="18" fillId="0" borderId="38" xfId="8" applyFont="1" applyBorder="1" applyAlignment="1">
      <alignment horizontal="left" vertical="center" wrapText="1"/>
    </xf>
    <xf numFmtId="164" fontId="14" fillId="0" borderId="46" xfId="0" applyNumberFormat="1" applyFont="1" applyBorder="1" applyAlignment="1">
      <alignment vertical="center"/>
    </xf>
    <xf numFmtId="0" fontId="18" fillId="0" borderId="38" xfId="0" applyFont="1" applyBorder="1" applyAlignment="1">
      <alignment horizontal="left" vertical="center" wrapText="1"/>
    </xf>
    <xf numFmtId="0" fontId="14" fillId="0" borderId="26" xfId="0" applyFont="1" applyBorder="1" applyAlignment="1">
      <alignment horizontal="left" vertical="center" wrapText="1"/>
    </xf>
    <xf numFmtId="0" fontId="9" fillId="0" borderId="48" xfId="0" applyFont="1" applyBorder="1" applyAlignment="1">
      <alignment vertical="center"/>
    </xf>
    <xf numFmtId="164" fontId="9" fillId="0" borderId="51" xfId="0" applyNumberFormat="1" applyFont="1" applyBorder="1" applyAlignment="1">
      <alignment vertical="center"/>
    </xf>
    <xf numFmtId="0" fontId="14" fillId="0" borderId="56" xfId="0" applyFont="1" applyBorder="1" applyAlignment="1">
      <alignment vertical="center"/>
    </xf>
    <xf numFmtId="0" fontId="14" fillId="0" borderId="41" xfId="0" applyFont="1" applyBorder="1" applyAlignment="1">
      <alignment vertical="center"/>
    </xf>
    <xf numFmtId="0" fontId="12" fillId="0" borderId="26" xfId="0" applyFont="1" applyBorder="1" applyAlignment="1">
      <alignment horizontal="left" vertical="center"/>
    </xf>
    <xf numFmtId="0" fontId="12" fillId="0" borderId="38" xfId="0" applyFont="1" applyBorder="1" applyAlignment="1">
      <alignment horizontal="left" vertical="center"/>
    </xf>
    <xf numFmtId="167" fontId="14" fillId="0" borderId="42" xfId="0" applyNumberFormat="1" applyFont="1" applyBorder="1" applyAlignment="1">
      <alignment vertical="center"/>
    </xf>
    <xf numFmtId="0" fontId="9" fillId="0" borderId="60" xfId="4" applyFont="1" applyBorder="1" applyAlignment="1">
      <alignment horizontal="center"/>
    </xf>
    <xf numFmtId="0" fontId="9" fillId="0" borderId="60" xfId="4" applyFont="1" applyBorder="1" applyAlignment="1">
      <alignment horizontal="center" wrapText="1"/>
    </xf>
    <xf numFmtId="165" fontId="35" fillId="0" borderId="45" xfId="1" applyNumberFormat="1" applyFont="1" applyFill="1" applyBorder="1" applyAlignment="1" applyProtection="1">
      <alignment vertical="center"/>
      <protection locked="0"/>
    </xf>
    <xf numFmtId="164" fontId="14" fillId="0" borderId="53" xfId="4" applyNumberFormat="1" applyFont="1" applyBorder="1" applyAlignment="1" applyProtection="1">
      <alignment vertical="center"/>
      <protection locked="0"/>
    </xf>
    <xf numFmtId="164" fontId="35" fillId="0" borderId="53" xfId="4" applyNumberFormat="1" applyFont="1" applyBorder="1" applyAlignment="1" applyProtection="1">
      <alignment vertical="center"/>
      <protection locked="0"/>
    </xf>
    <xf numFmtId="0" fontId="9" fillId="0" borderId="56" xfId="4" applyFont="1" applyBorder="1" applyAlignment="1">
      <alignment vertical="center"/>
    </xf>
    <xf numFmtId="0" fontId="9" fillId="0" borderId="57" xfId="4" applyFont="1" applyBorder="1" applyAlignment="1">
      <alignment vertical="center"/>
    </xf>
    <xf numFmtId="164" fontId="14" fillId="0" borderId="53" xfId="4" applyNumberFormat="1" applyFont="1" applyBorder="1" applyAlignment="1">
      <alignment vertical="center"/>
    </xf>
    <xf numFmtId="0" fontId="36" fillId="0" borderId="0" xfId="9"/>
    <xf numFmtId="0" fontId="38" fillId="0" borderId="0" xfId="4" applyFont="1"/>
    <xf numFmtId="0" fontId="39" fillId="0" borderId="0" xfId="0" applyFont="1"/>
    <xf numFmtId="0" fontId="39" fillId="0" borderId="61" xfId="0" applyFont="1" applyBorder="1"/>
    <xf numFmtId="0" fontId="41" fillId="2" borderId="61" xfId="10" applyFont="1" applyFill="1" applyBorder="1"/>
    <xf numFmtId="0" fontId="40" fillId="0" borderId="0" xfId="10"/>
    <xf numFmtId="0" fontId="39" fillId="0" borderId="0" xfId="10" applyFont="1"/>
    <xf numFmtId="0" fontId="41" fillId="0" borderId="0" xfId="10" applyFont="1"/>
    <xf numFmtId="0" fontId="39" fillId="0" borderId="61" xfId="10" applyFont="1" applyBorder="1"/>
    <xf numFmtId="0" fontId="41" fillId="0" borderId="61" xfId="10" applyFont="1" applyBorder="1"/>
    <xf numFmtId="0" fontId="40" fillId="0" borderId="61" xfId="10" applyBorder="1"/>
    <xf numFmtId="0" fontId="41" fillId="0" borderId="0" xfId="0" applyFont="1"/>
    <xf numFmtId="0" fontId="41" fillId="0" borderId="61" xfId="0" applyFont="1" applyBorder="1"/>
    <xf numFmtId="0" fontId="42" fillId="0" borderId="0" xfId="0" applyFont="1"/>
    <xf numFmtId="0" fontId="40" fillId="0" borderId="0" xfId="10" quotePrefix="1"/>
    <xf numFmtId="0" fontId="41" fillId="2" borderId="0" xfId="10" applyFont="1" applyFill="1"/>
    <xf numFmtId="0" fontId="36" fillId="3" borderId="0" xfId="9" applyFill="1" applyAlignment="1">
      <alignment vertical="center"/>
    </xf>
    <xf numFmtId="0" fontId="43" fillId="0" borderId="0" xfId="9" applyFont="1"/>
    <xf numFmtId="0" fontId="44" fillId="0" borderId="0" xfId="0" applyFont="1"/>
    <xf numFmtId="0" fontId="36" fillId="0" borderId="0" xfId="10" applyFont="1"/>
    <xf numFmtId="0" fontId="39" fillId="0" borderId="0" xfId="9" applyFont="1"/>
    <xf numFmtId="3" fontId="40" fillId="0" borderId="0" xfId="10" applyNumberFormat="1"/>
    <xf numFmtId="1" fontId="0" fillId="0" borderId="0" xfId="0" applyNumberFormat="1"/>
    <xf numFmtId="170" fontId="0" fillId="0" borderId="0" xfId="0" applyNumberFormat="1"/>
    <xf numFmtId="169" fontId="0" fillId="0" borderId="0" xfId="0" applyNumberFormat="1"/>
    <xf numFmtId="0" fontId="45" fillId="0" borderId="0" xfId="0" applyFont="1"/>
    <xf numFmtId="0" fontId="14" fillId="0" borderId="6" xfId="4" applyFont="1" applyBorder="1" applyAlignment="1">
      <alignment horizontal="center" wrapText="1"/>
    </xf>
    <xf numFmtId="0" fontId="0" fillId="0" borderId="0" xfId="0" applyAlignment="1">
      <alignment wrapText="1"/>
    </xf>
    <xf numFmtId="164" fontId="15" fillId="0" borderId="46" xfId="4" applyNumberFormat="1" applyFont="1" applyBorder="1"/>
    <xf numFmtId="165" fontId="9" fillId="0" borderId="38" xfId="5" applyNumberFormat="1" applyFont="1" applyBorder="1"/>
    <xf numFmtId="165" fontId="9" fillId="0" borderId="38" xfId="5" applyNumberFormat="1" applyFont="1" applyFill="1" applyBorder="1"/>
    <xf numFmtId="164" fontId="10" fillId="0" borderId="62" xfId="4" applyNumberFormat="1" applyFont="1" applyBorder="1"/>
    <xf numFmtId="165" fontId="10" fillId="0" borderId="62" xfId="1" applyNumberFormat="1" applyFont="1" applyFill="1" applyBorder="1"/>
    <xf numFmtId="165" fontId="14" fillId="0" borderId="63" xfId="5" applyNumberFormat="1" applyFont="1" applyBorder="1"/>
    <xf numFmtId="0" fontId="0" fillId="0" borderId="0" xfId="0" quotePrefix="1"/>
    <xf numFmtId="164" fontId="14" fillId="0" borderId="21" xfId="4" applyNumberFormat="1" applyFont="1" applyBorder="1" applyAlignment="1">
      <alignment vertical="center"/>
    </xf>
    <xf numFmtId="165" fontId="10" fillId="0" borderId="42" xfId="1" applyNumberFormat="1" applyFont="1" applyFill="1" applyBorder="1" applyAlignment="1">
      <alignment vertical="center"/>
    </xf>
    <xf numFmtId="164" fontId="35" fillId="0" borderId="50" xfId="4" applyNumberFormat="1" applyFont="1" applyBorder="1" applyAlignment="1" applyProtection="1">
      <alignment vertical="center"/>
      <protection locked="0"/>
    </xf>
    <xf numFmtId="165" fontId="35" fillId="0" borderId="52" xfId="1" applyNumberFormat="1" applyFont="1" applyFill="1" applyBorder="1" applyAlignment="1" applyProtection="1">
      <alignment vertical="center"/>
      <protection locked="0"/>
    </xf>
    <xf numFmtId="0" fontId="46" fillId="0" borderId="0" xfId="0" applyFont="1"/>
    <xf numFmtId="0" fontId="45" fillId="0" borderId="0" xfId="0" applyFont="1" applyAlignment="1">
      <alignment wrapText="1"/>
    </xf>
    <xf numFmtId="169" fontId="46" fillId="0" borderId="0" xfId="0" applyNumberFormat="1" applyFont="1"/>
    <xf numFmtId="3" fontId="44" fillId="0" borderId="0" xfId="0" applyNumberFormat="1" applyFont="1"/>
    <xf numFmtId="0" fontId="43" fillId="0" borderId="0" xfId="10" applyFont="1"/>
    <xf numFmtId="0" fontId="43" fillId="0" borderId="0" xfId="0" applyFont="1"/>
    <xf numFmtId="165" fontId="11" fillId="0" borderId="0" xfId="1" applyNumberFormat="1" applyFont="1" applyFill="1" applyBorder="1"/>
    <xf numFmtId="165" fontId="14" fillId="0" borderId="0" xfId="5" applyNumberFormat="1" applyFont="1" applyFill="1" applyBorder="1"/>
    <xf numFmtId="0" fontId="14" fillId="0" borderId="26" xfId="4" applyFont="1" applyBorder="1" applyAlignment="1">
      <alignment horizontal="center"/>
    </xf>
    <xf numFmtId="0" fontId="14" fillId="0" borderId="0" xfId="4" applyFont="1" applyAlignment="1">
      <alignment horizontal="center"/>
    </xf>
    <xf numFmtId="0" fontId="49" fillId="0" borderId="0" xfId="9" applyFont="1" applyAlignment="1">
      <alignment vertical="center"/>
    </xf>
    <xf numFmtId="0" fontId="50" fillId="0" borderId="0" xfId="9" applyFont="1"/>
    <xf numFmtId="0" fontId="51" fillId="0" borderId="0" xfId="2" applyFont="1" applyAlignment="1">
      <alignment vertical="center"/>
    </xf>
    <xf numFmtId="0" fontId="52" fillId="0" borderId="0" xfId="9" applyFont="1" applyAlignment="1">
      <alignment vertical="center"/>
    </xf>
    <xf numFmtId="0" fontId="2" fillId="0" borderId="0" xfId="2" applyBorder="1"/>
    <xf numFmtId="0" fontId="46" fillId="0" borderId="0" xfId="2" applyFont="1" applyBorder="1"/>
    <xf numFmtId="0" fontId="36" fillId="0" borderId="63" xfId="9" applyBorder="1"/>
    <xf numFmtId="0" fontId="36" fillId="0" borderId="62" xfId="9" applyBorder="1"/>
    <xf numFmtId="0" fontId="2" fillId="0" borderId="33" xfId="2" applyBorder="1"/>
    <xf numFmtId="0" fontId="36" fillId="0" borderId="65" xfId="9" applyBorder="1"/>
    <xf numFmtId="0" fontId="36" fillId="0" borderId="14" xfId="9" applyBorder="1"/>
    <xf numFmtId="0" fontId="2" fillId="0" borderId="28" xfId="2" applyBorder="1"/>
    <xf numFmtId="0" fontId="36" fillId="0" borderId="66" xfId="9" applyBorder="1"/>
    <xf numFmtId="0" fontId="36" fillId="0" borderId="10" xfId="9" applyBorder="1"/>
    <xf numFmtId="0" fontId="52" fillId="0" borderId="27" xfId="9" applyFont="1" applyBorder="1" applyAlignment="1">
      <alignment vertical="center"/>
    </xf>
    <xf numFmtId="0" fontId="0" fillId="0" borderId="0" xfId="0" applyAlignment="1">
      <alignment horizontal="left" vertical="top"/>
    </xf>
    <xf numFmtId="0" fontId="9" fillId="0" borderId="0" xfId="4" applyFont="1" applyAlignment="1">
      <alignment horizontal="left" vertical="top" wrapText="1"/>
    </xf>
    <xf numFmtId="164" fontId="10" fillId="0" borderId="21" xfId="4" applyNumberFormat="1" applyFont="1" applyBorder="1" applyProtection="1">
      <protection locked="0"/>
    </xf>
    <xf numFmtId="0" fontId="14" fillId="0" borderId="22" xfId="4" applyFont="1" applyBorder="1" applyAlignment="1">
      <alignment horizontal="left"/>
    </xf>
    <xf numFmtId="0" fontId="14" fillId="0" borderId="20" xfId="4" applyFont="1" applyBorder="1" applyAlignment="1">
      <alignment horizontal="left"/>
    </xf>
    <xf numFmtId="0" fontId="14" fillId="0" borderId="29" xfId="4" applyFont="1" applyBorder="1" applyAlignment="1">
      <alignment horizontal="left"/>
    </xf>
    <xf numFmtId="0" fontId="19" fillId="0" borderId="0" xfId="2" applyFont="1" applyBorder="1" applyAlignment="1" applyProtection="1"/>
    <xf numFmtId="165" fontId="10" fillId="0" borderId="42" xfId="1" applyNumberFormat="1" applyFont="1" applyFill="1" applyBorder="1" applyAlignment="1"/>
    <xf numFmtId="164" fontId="14" fillId="0" borderId="19" xfId="4" applyNumberFormat="1" applyFont="1" applyBorder="1"/>
    <xf numFmtId="164" fontId="14" fillId="0" borderId="8" xfId="4" applyNumberFormat="1" applyFont="1" applyBorder="1"/>
    <xf numFmtId="164" fontId="14" fillId="0" borderId="7" xfId="4" applyNumberFormat="1" applyFont="1" applyBorder="1"/>
    <xf numFmtId="0" fontId="14" fillId="0" borderId="22" xfId="4" applyFont="1" applyBorder="1" applyAlignment="1">
      <alignment horizontal="centerContinuous"/>
    </xf>
    <xf numFmtId="0" fontId="14" fillId="0" borderId="20" xfId="4" applyFont="1" applyBorder="1" applyAlignment="1">
      <alignment horizontal="centerContinuous"/>
    </xf>
    <xf numFmtId="0" fontId="14" fillId="0" borderId="7" xfId="4" applyFont="1" applyBorder="1" applyAlignment="1">
      <alignment horizontal="centerContinuous"/>
    </xf>
    <xf numFmtId="164" fontId="9" fillId="0" borderId="55" xfId="4" applyNumberFormat="1" applyFont="1" applyBorder="1"/>
    <xf numFmtId="164" fontId="9" fillId="0" borderId="43" xfId="4" applyNumberFormat="1" applyFont="1" applyBorder="1"/>
    <xf numFmtId="164" fontId="14" fillId="0" borderId="43" xfId="4" applyNumberFormat="1" applyFont="1" applyBorder="1"/>
    <xf numFmtId="164" fontId="9" fillId="0" borderId="47" xfId="4" applyNumberFormat="1" applyFont="1" applyBorder="1"/>
    <xf numFmtId="0" fontId="44" fillId="0" borderId="0" xfId="0" applyFont="1" applyAlignment="1">
      <alignment horizontal="left"/>
    </xf>
    <xf numFmtId="0" fontId="9" fillId="0" borderId="0" xfId="4" applyFont="1" applyAlignment="1">
      <alignment horizontal="center" vertical="top" wrapText="1"/>
    </xf>
    <xf numFmtId="164" fontId="9" fillId="0" borderId="55" xfId="4" applyNumberFormat="1" applyFont="1" applyBorder="1" applyProtection="1">
      <protection locked="0"/>
    </xf>
    <xf numFmtId="164" fontId="9" fillId="0" borderId="43" xfId="4" applyNumberFormat="1" applyFont="1" applyBorder="1" applyProtection="1">
      <protection locked="0"/>
    </xf>
    <xf numFmtId="0" fontId="0" fillId="0" borderId="0" xfId="0" applyAlignment="1">
      <alignment horizontal="left"/>
    </xf>
    <xf numFmtId="165" fontId="15" fillId="0" borderId="54" xfId="1" applyNumberFormat="1" applyFont="1" applyFill="1" applyBorder="1" applyAlignment="1" applyProtection="1">
      <protection locked="0"/>
    </xf>
    <xf numFmtId="164" fontId="9" fillId="0" borderId="67" xfId="4" applyNumberFormat="1" applyFont="1" applyBorder="1" applyProtection="1">
      <protection locked="0"/>
    </xf>
    <xf numFmtId="164" fontId="9" fillId="0" borderId="68" xfId="4" applyNumberFormat="1" applyFont="1" applyBorder="1" applyProtection="1">
      <protection locked="0"/>
    </xf>
    <xf numFmtId="0" fontId="19" fillId="0" borderId="0" xfId="2" applyFont="1" applyBorder="1" applyAlignment="1" applyProtection="1">
      <alignment horizontal="center"/>
    </xf>
    <xf numFmtId="171" fontId="9" fillId="0" borderId="0" xfId="4" applyNumberFormat="1" applyFont="1" applyAlignment="1">
      <alignment vertical="center"/>
    </xf>
    <xf numFmtId="0" fontId="9" fillId="0" borderId="20" xfId="4" applyFont="1" applyBorder="1"/>
    <xf numFmtId="165" fontId="10" fillId="0" borderId="63" xfId="1" applyNumberFormat="1" applyFont="1" applyFill="1" applyBorder="1" applyAlignment="1">
      <alignment vertical="center"/>
    </xf>
    <xf numFmtId="164" fontId="14" fillId="0" borderId="70" xfId="4" applyNumberFormat="1" applyFont="1" applyBorder="1" applyAlignment="1">
      <alignment vertical="center"/>
    </xf>
    <xf numFmtId="0" fontId="9" fillId="0" borderId="41" xfId="4" applyFont="1" applyBorder="1"/>
    <xf numFmtId="0" fontId="9" fillId="0" borderId="57" xfId="4" applyFont="1" applyBorder="1"/>
    <xf numFmtId="0" fontId="9" fillId="0" borderId="56" xfId="4" applyFont="1" applyBorder="1"/>
    <xf numFmtId="0" fontId="9" fillId="0" borderId="49" xfId="4" applyFont="1" applyBorder="1"/>
    <xf numFmtId="0" fontId="14" fillId="0" borderId="38" xfId="4" applyFont="1" applyBorder="1" applyAlignment="1">
      <alignment horizontal="left"/>
    </xf>
    <xf numFmtId="0" fontId="14" fillId="0" borderId="26" xfId="4" applyFont="1" applyBorder="1" applyAlignment="1">
      <alignment horizontal="centerContinuous"/>
    </xf>
    <xf numFmtId="0" fontId="9" fillId="0" borderId="38" xfId="0" applyFont="1" applyBorder="1" applyAlignment="1">
      <alignment horizontal="left"/>
    </xf>
    <xf numFmtId="0" fontId="14" fillId="0" borderId="26" xfId="4" applyFont="1" applyBorder="1"/>
    <xf numFmtId="0" fontId="9" fillId="0" borderId="48" xfId="4" applyFont="1" applyBorder="1" applyAlignment="1">
      <alignment horizontal="left"/>
    </xf>
    <xf numFmtId="0" fontId="24" fillId="0" borderId="38" xfId="4" applyFont="1" applyBorder="1" applyAlignment="1">
      <alignment horizontal="left"/>
    </xf>
    <xf numFmtId="0" fontId="14" fillId="0" borderId="0" xfId="4" applyFont="1" applyAlignment="1">
      <alignment horizontal="center" vertical="top" wrapText="1"/>
    </xf>
    <xf numFmtId="0" fontId="14" fillId="0" borderId="26" xfId="4" applyFont="1" applyBorder="1" applyAlignment="1">
      <alignment vertical="top" wrapText="1"/>
    </xf>
    <xf numFmtId="0" fontId="26" fillId="0" borderId="38" xfId="4" applyFont="1" applyBorder="1" applyAlignment="1">
      <alignment horizontal="left"/>
    </xf>
    <xf numFmtId="0" fontId="25" fillId="0" borderId="0" xfId="4" applyFont="1" applyAlignment="1">
      <alignment horizontal="left"/>
    </xf>
    <xf numFmtId="0" fontId="26" fillId="0" borderId="0" xfId="4" applyFont="1" applyAlignment="1">
      <alignment horizontal="center" vertical="top" wrapText="1"/>
    </xf>
    <xf numFmtId="0" fontId="24" fillId="0" borderId="0" xfId="4" applyFont="1" applyAlignment="1">
      <alignment horizontal="left"/>
    </xf>
    <xf numFmtId="0" fontId="9" fillId="0" borderId="0" xfId="4" applyFont="1" applyAlignment="1">
      <alignment horizontal="left"/>
    </xf>
    <xf numFmtId="0" fontId="14" fillId="0" borderId="26" xfId="4" applyFont="1" applyBorder="1" applyAlignment="1">
      <alignment horizontal="left" vertical="top"/>
    </xf>
    <xf numFmtId="0" fontId="9" fillId="0" borderId="26" xfId="4" applyFont="1" applyBorder="1" applyAlignment="1">
      <alignment horizontal="left"/>
    </xf>
    <xf numFmtId="0" fontId="14" fillId="0" borderId="26" xfId="4" applyFont="1" applyBorder="1" applyAlignment="1">
      <alignment horizontal="left"/>
    </xf>
    <xf numFmtId="0" fontId="9" fillId="0" borderId="38" xfId="0" applyFont="1" applyBorder="1"/>
    <xf numFmtId="0" fontId="12" fillId="0" borderId="0" xfId="0" applyFont="1" applyAlignment="1">
      <alignment horizontal="left"/>
    </xf>
    <xf numFmtId="0" fontId="9" fillId="0" borderId="0" xfId="0" applyFont="1" applyAlignment="1">
      <alignment horizontal="left"/>
    </xf>
    <xf numFmtId="0" fontId="9" fillId="0" borderId="26" xfId="0" applyFont="1" applyBorder="1" applyAlignment="1">
      <alignment horizontal="left"/>
    </xf>
    <xf numFmtId="0" fontId="14" fillId="0" borderId="0" xfId="0" applyFont="1" applyAlignment="1">
      <alignment horizontal="center"/>
    </xf>
    <xf numFmtId="0" fontId="14" fillId="0" borderId="26" xfId="0" applyFont="1" applyBorder="1" applyAlignment="1">
      <alignment horizontal="center"/>
    </xf>
    <xf numFmtId="0" fontId="14" fillId="0" borderId="0" xfId="0" applyFont="1" applyAlignment="1">
      <alignment horizontal="left"/>
    </xf>
    <xf numFmtId="0" fontId="14" fillId="0" borderId="26" xfId="0" applyFont="1" applyBorder="1" applyAlignment="1">
      <alignment horizontal="left"/>
    </xf>
    <xf numFmtId="0" fontId="8" fillId="0" borderId="38" xfId="0" applyFont="1" applyBorder="1" applyAlignment="1">
      <alignment horizontal="left" wrapText="1"/>
    </xf>
    <xf numFmtId="0" fontId="14" fillId="0" borderId="0" xfId="0" applyFont="1" applyAlignment="1">
      <alignment horizontal="left" vertical="top" wrapText="1"/>
    </xf>
    <xf numFmtId="0" fontId="8" fillId="0" borderId="38" xfId="4" applyBorder="1" applyAlignment="1">
      <alignment horizontal="left" wrapText="1"/>
    </xf>
    <xf numFmtId="0" fontId="14" fillId="0" borderId="0" xfId="4" applyFont="1" applyAlignment="1">
      <alignment horizontal="left" vertical="top" wrapText="1"/>
    </xf>
    <xf numFmtId="0" fontId="9" fillId="0" borderId="38" xfId="4" applyFont="1" applyBorder="1" applyAlignment="1">
      <alignment horizontal="left"/>
    </xf>
    <xf numFmtId="0" fontId="14" fillId="0" borderId="0" xfId="4" applyFont="1" applyAlignment="1">
      <alignment horizontal="left"/>
    </xf>
    <xf numFmtId="0" fontId="9" fillId="0" borderId="38" xfId="4" applyFont="1" applyBorder="1"/>
    <xf numFmtId="0" fontId="14" fillId="0" borderId="22"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29" xfId="0" applyFont="1" applyBorder="1" applyAlignment="1">
      <alignment horizontal="centerContinuous" vertical="center"/>
    </xf>
    <xf numFmtId="0" fontId="14" fillId="0" borderId="26" xfId="0" applyFont="1" applyBorder="1" applyAlignment="1">
      <alignment horizontal="center" vertical="top" wrapText="1"/>
    </xf>
    <xf numFmtId="0" fontId="14" fillId="0" borderId="38" xfId="0" applyFont="1" applyBorder="1" applyAlignment="1">
      <alignment horizontal="left"/>
    </xf>
    <xf numFmtId="0" fontId="9" fillId="0" borderId="26" xfId="4" applyFont="1" applyBorder="1" applyAlignment="1">
      <alignment horizontal="centerContinuous"/>
    </xf>
    <xf numFmtId="0" fontId="19" fillId="0" borderId="26" xfId="2" applyFont="1" applyFill="1" applyBorder="1" applyAlignment="1" applyProtection="1">
      <alignment horizontal="center"/>
    </xf>
    <xf numFmtId="0" fontId="9" fillId="0" borderId="26" xfId="4" applyFont="1" applyBorder="1"/>
    <xf numFmtId="0" fontId="9" fillId="0" borderId="22" xfId="4" applyFont="1" applyBorder="1" applyAlignment="1">
      <alignment vertical="center"/>
    </xf>
    <xf numFmtId="0" fontId="12" fillId="0" borderId="38" xfId="0" applyFont="1" applyBorder="1" applyAlignment="1">
      <alignment horizontal="left"/>
    </xf>
    <xf numFmtId="165" fontId="9" fillId="0" borderId="51" xfId="1" applyNumberFormat="1" applyFont="1" applyFill="1" applyBorder="1" applyAlignment="1">
      <alignment vertical="center"/>
    </xf>
    <xf numFmtId="164" fontId="46" fillId="0" borderId="0" xfId="0" applyNumberFormat="1" applyFont="1"/>
    <xf numFmtId="165" fontId="46" fillId="0" borderId="0" xfId="1" applyNumberFormat="1" applyFont="1" applyFill="1"/>
    <xf numFmtId="0" fontId="9" fillId="0" borderId="2" xfId="4" applyFont="1" applyBorder="1" applyAlignment="1">
      <alignment horizontal="center"/>
    </xf>
    <xf numFmtId="0" fontId="9" fillId="0" borderId="23" xfId="4" applyFont="1" applyBorder="1" applyAlignment="1">
      <alignment horizontal="center"/>
    </xf>
    <xf numFmtId="164" fontId="15" fillId="0" borderId="12" xfId="4" applyNumberFormat="1" applyFont="1" applyBorder="1"/>
    <xf numFmtId="164" fontId="15" fillId="0" borderId="16" xfId="4" applyNumberFormat="1" applyFont="1" applyBorder="1"/>
    <xf numFmtId="164" fontId="15" fillId="0" borderId="21" xfId="4" applyNumberFormat="1" applyFont="1" applyBorder="1"/>
    <xf numFmtId="0" fontId="9" fillId="0" borderId="6" xfId="4" applyFont="1" applyBorder="1" applyAlignment="1">
      <alignment horizontal="center" wrapText="1"/>
    </xf>
    <xf numFmtId="164" fontId="15" fillId="0" borderId="44" xfId="4" applyNumberFormat="1" applyFont="1" applyBorder="1"/>
    <xf numFmtId="165" fontId="9" fillId="0" borderId="66" xfId="5" applyNumberFormat="1" applyFont="1" applyBorder="1"/>
    <xf numFmtId="164" fontId="16" fillId="0" borderId="14" xfId="4" applyNumberFormat="1" applyFont="1" applyBorder="1"/>
    <xf numFmtId="165" fontId="16" fillId="0" borderId="14" xfId="1" applyNumberFormat="1" applyFont="1" applyFill="1" applyBorder="1"/>
    <xf numFmtId="165" fontId="9" fillId="0" borderId="65" xfId="5" applyNumberFormat="1" applyFont="1" applyBorder="1"/>
    <xf numFmtId="164" fontId="11" fillId="0" borderId="62" xfId="4" applyNumberFormat="1" applyFont="1" applyBorder="1"/>
    <xf numFmtId="165" fontId="11" fillId="0" borderId="62" xfId="1" applyNumberFormat="1" applyFont="1" applyFill="1" applyBorder="1"/>
    <xf numFmtId="164" fontId="15" fillId="0" borderId="37" xfId="4" applyNumberFormat="1" applyFont="1" applyBorder="1"/>
    <xf numFmtId="164" fontId="15" fillId="0" borderId="69" xfId="4" applyNumberFormat="1" applyFont="1" applyBorder="1"/>
    <xf numFmtId="0" fontId="9" fillId="0" borderId="5" xfId="4" applyFont="1" applyBorder="1" applyAlignment="1">
      <alignment horizontal="center" vertical="center"/>
    </xf>
    <xf numFmtId="0" fontId="46" fillId="0" borderId="0" xfId="0" applyFont="1" applyAlignment="1">
      <alignment vertical="top" wrapText="1"/>
    </xf>
    <xf numFmtId="0" fontId="36" fillId="0" borderId="0" xfId="9" applyAlignment="1">
      <alignment horizontal="left" vertical="top" wrapText="1"/>
    </xf>
    <xf numFmtId="0" fontId="36" fillId="0" borderId="0" xfId="9" applyAlignment="1">
      <alignment vertical="top" wrapText="1"/>
    </xf>
    <xf numFmtId="0" fontId="0" fillId="0" borderId="0" xfId="0" applyAlignment="1">
      <alignment vertical="top"/>
    </xf>
    <xf numFmtId="0" fontId="14" fillId="0" borderId="35" xfId="4" applyFont="1" applyBorder="1" applyAlignment="1">
      <alignment horizontal="center" vertical="center"/>
    </xf>
    <xf numFmtId="0" fontId="15" fillId="0" borderId="37" xfId="4" applyFont="1" applyBorder="1" applyAlignment="1">
      <alignment horizontal="center" vertical="center"/>
    </xf>
    <xf numFmtId="0" fontId="15" fillId="0" borderId="11" xfId="4" applyFont="1" applyBorder="1" applyAlignment="1">
      <alignment horizontal="center" vertical="center"/>
    </xf>
    <xf numFmtId="0" fontId="14" fillId="0" borderId="35" xfId="4" applyFont="1" applyBorder="1" applyAlignment="1">
      <alignment horizontal="center" vertical="center" wrapText="1"/>
    </xf>
    <xf numFmtId="0" fontId="54" fillId="0" borderId="0" xfId="9" applyFont="1"/>
    <xf numFmtId="0" fontId="55" fillId="0" borderId="0" xfId="10" applyFont="1"/>
    <xf numFmtId="0" fontId="43" fillId="3" borderId="0" xfId="9" applyFont="1" applyFill="1" applyAlignment="1">
      <alignment vertical="center"/>
    </xf>
    <xf numFmtId="0" fontId="43" fillId="0" borderId="0" xfId="10" quotePrefix="1" applyFont="1"/>
    <xf numFmtId="0" fontId="54" fillId="0" borderId="0" xfId="10" applyFont="1"/>
    <xf numFmtId="0" fontId="55" fillId="0" borderId="0" xfId="0" applyFont="1"/>
    <xf numFmtId="14" fontId="14" fillId="0" borderId="57" xfId="4" applyNumberFormat="1" applyFont="1" applyBorder="1" applyAlignment="1">
      <alignment horizontal="center" wrapText="1"/>
    </xf>
    <xf numFmtId="167" fontId="9" fillId="0" borderId="20" xfId="4" applyNumberFormat="1" applyFont="1" applyBorder="1" applyAlignment="1">
      <alignment horizontal="center" vertical="center"/>
    </xf>
    <xf numFmtId="167" fontId="9" fillId="0" borderId="55" xfId="4" applyNumberFormat="1" applyFont="1" applyBorder="1" applyAlignment="1">
      <alignment horizontal="center" vertical="center" wrapText="1"/>
    </xf>
    <xf numFmtId="167" fontId="9" fillId="0" borderId="0" xfId="4" applyNumberFormat="1" applyFont="1" applyAlignment="1">
      <alignment horizontal="center" vertical="center" wrapText="1"/>
    </xf>
    <xf numFmtId="167" fontId="9" fillId="0" borderId="53" xfId="4" applyNumberFormat="1" applyFont="1" applyBorder="1" applyAlignment="1">
      <alignment horizontal="center" vertical="center" wrapText="1"/>
    </xf>
    <xf numFmtId="167" fontId="9" fillId="0" borderId="45" xfId="4" applyNumberFormat="1" applyFont="1" applyBorder="1" applyAlignment="1">
      <alignment horizontal="center" vertical="center"/>
    </xf>
    <xf numFmtId="164" fontId="10" fillId="0" borderId="40" xfId="4" applyNumberFormat="1" applyFont="1" applyBorder="1" applyAlignment="1" applyProtection="1">
      <alignment vertical="center"/>
      <protection locked="0"/>
    </xf>
    <xf numFmtId="167" fontId="9" fillId="0" borderId="46" xfId="4" applyNumberFormat="1" applyFont="1" applyBorder="1" applyAlignment="1">
      <alignment horizontal="center" vertical="center" wrapText="1"/>
    </xf>
    <xf numFmtId="164" fontId="10" fillId="0" borderId="58" xfId="4" applyNumberFormat="1" applyFont="1" applyBorder="1" applyAlignment="1" applyProtection="1">
      <alignment vertical="center"/>
      <protection locked="0"/>
    </xf>
    <xf numFmtId="164" fontId="10" fillId="0" borderId="46" xfId="4" applyNumberFormat="1" applyFont="1" applyBorder="1" applyAlignment="1" applyProtection="1">
      <alignment vertical="center"/>
      <protection locked="0"/>
    </xf>
    <xf numFmtId="164" fontId="10" fillId="0" borderId="51" xfId="4" applyNumberFormat="1" applyFont="1" applyBorder="1" applyAlignment="1" applyProtection="1">
      <alignment vertical="center"/>
      <protection locked="0"/>
    </xf>
    <xf numFmtId="164" fontId="10" fillId="0" borderId="0" xfId="4" applyNumberFormat="1" applyFont="1" applyAlignment="1" applyProtection="1">
      <alignment vertical="center"/>
      <protection locked="0"/>
    </xf>
    <xf numFmtId="164" fontId="35" fillId="0" borderId="32" xfId="4" applyNumberFormat="1" applyFont="1" applyBorder="1" applyAlignment="1" applyProtection="1">
      <alignment vertical="center"/>
      <protection locked="0"/>
    </xf>
    <xf numFmtId="164" fontId="14" fillId="0" borderId="20" xfId="4" applyNumberFormat="1" applyFont="1" applyBorder="1" applyAlignment="1">
      <alignment vertical="center"/>
    </xf>
    <xf numFmtId="14" fontId="14" fillId="0" borderId="56" xfId="4" applyNumberFormat="1" applyFont="1" applyBorder="1" applyAlignment="1">
      <alignment horizontal="center" wrapText="1"/>
    </xf>
    <xf numFmtId="167" fontId="9" fillId="0" borderId="26" xfId="4" applyNumberFormat="1" applyFont="1" applyBorder="1" applyAlignment="1">
      <alignment horizontal="center" vertical="center"/>
    </xf>
    <xf numFmtId="164" fontId="10" fillId="0" borderId="56" xfId="4" applyNumberFormat="1" applyFont="1" applyBorder="1" applyAlignment="1" applyProtection="1">
      <alignment vertical="center"/>
      <protection locked="0"/>
    </xf>
    <xf numFmtId="165" fontId="10" fillId="0" borderId="59" xfId="1" applyNumberFormat="1" applyFont="1" applyFill="1" applyBorder="1" applyAlignment="1" applyProtection="1">
      <alignment vertical="center"/>
      <protection locked="0"/>
    </xf>
    <xf numFmtId="164" fontId="10" fillId="0" borderId="26" xfId="4" applyNumberFormat="1" applyFont="1" applyBorder="1" applyAlignment="1" applyProtection="1">
      <alignment vertical="center"/>
      <protection locked="0"/>
    </xf>
    <xf numFmtId="164" fontId="14" fillId="0" borderId="26" xfId="4" applyNumberFormat="1" applyFont="1" applyBorder="1" applyAlignment="1" applyProtection="1">
      <alignment vertical="center"/>
      <protection locked="0"/>
    </xf>
    <xf numFmtId="164" fontId="35" fillId="0" borderId="49" xfId="4" applyNumberFormat="1" applyFont="1" applyBorder="1" applyAlignment="1" applyProtection="1">
      <alignment vertical="center"/>
      <protection locked="0"/>
    </xf>
    <xf numFmtId="164" fontId="14" fillId="0" borderId="29" xfId="4" applyNumberFormat="1" applyFont="1" applyBorder="1" applyAlignment="1">
      <alignment vertical="center"/>
    </xf>
    <xf numFmtId="165" fontId="15" fillId="0" borderId="53" xfId="1" applyNumberFormat="1" applyFont="1" applyFill="1" applyBorder="1" applyAlignment="1">
      <alignment vertical="center"/>
    </xf>
    <xf numFmtId="165" fontId="15" fillId="0" borderId="40" xfId="1" applyNumberFormat="1" applyFont="1" applyFill="1" applyBorder="1" applyAlignment="1">
      <alignment vertical="center"/>
    </xf>
    <xf numFmtId="165" fontId="10" fillId="0" borderId="21" xfId="1" applyNumberFormat="1" applyFont="1" applyFill="1" applyBorder="1" applyAlignment="1" applyProtection="1">
      <alignment vertical="center"/>
      <protection locked="0"/>
    </xf>
    <xf numFmtId="164" fontId="9" fillId="0" borderId="26" xfId="4" applyNumberFormat="1" applyFont="1" applyBorder="1" applyAlignment="1" applyProtection="1">
      <alignment vertical="center"/>
      <protection locked="0"/>
    </xf>
    <xf numFmtId="165" fontId="15" fillId="0" borderId="26" xfId="1" applyNumberFormat="1" applyFont="1" applyFill="1" applyBorder="1" applyAlignment="1">
      <alignment vertical="center"/>
    </xf>
    <xf numFmtId="165" fontId="15" fillId="0" borderId="56" xfId="1" applyNumberFormat="1" applyFont="1" applyFill="1" applyBorder="1" applyAlignment="1">
      <alignment vertical="center"/>
    </xf>
    <xf numFmtId="164" fontId="14" fillId="0" borderId="71" xfId="4" applyNumberFormat="1" applyFont="1" applyBorder="1" applyAlignment="1">
      <alignment vertical="center"/>
    </xf>
    <xf numFmtId="171" fontId="15" fillId="0" borderId="0" xfId="4" applyNumberFormat="1" applyFont="1" applyAlignment="1">
      <alignment vertical="center"/>
    </xf>
    <xf numFmtId="171" fontId="22" fillId="0" borderId="0" xfId="4" applyNumberFormat="1" applyFont="1"/>
    <xf numFmtId="0" fontId="0" fillId="5" borderId="64" xfId="0" applyFill="1" applyBorder="1" applyAlignment="1">
      <alignment horizontal="left" vertical="top" wrapText="1"/>
    </xf>
    <xf numFmtId="0" fontId="0" fillId="5" borderId="64" xfId="0" applyFill="1" applyBorder="1" applyAlignment="1">
      <alignment horizontal="left" vertical="top"/>
    </xf>
    <xf numFmtId="0" fontId="0" fillId="5" borderId="0" xfId="0" applyFill="1" applyAlignment="1">
      <alignment horizontal="left" vertical="top" wrapText="1"/>
    </xf>
    <xf numFmtId="0" fontId="46" fillId="4" borderId="0" xfId="0" applyFont="1" applyFill="1" applyAlignment="1">
      <alignment horizontal="left" vertical="top" wrapText="1"/>
    </xf>
    <xf numFmtId="0" fontId="36" fillId="5" borderId="0" xfId="9" applyFill="1" applyAlignment="1">
      <alignment horizontal="left" vertical="top" wrapText="1"/>
    </xf>
    <xf numFmtId="14" fontId="12" fillId="0" borderId="4" xfId="4" applyNumberFormat="1" applyFont="1" applyBorder="1" applyAlignment="1">
      <alignment horizontal="center" vertical="center"/>
    </xf>
    <xf numFmtId="14" fontId="12" fillId="0" borderId="3" xfId="4" applyNumberFormat="1" applyFont="1" applyBorder="1" applyAlignment="1">
      <alignment horizontal="center" vertical="center"/>
    </xf>
    <xf numFmtId="14" fontId="11" fillId="0" borderId="4" xfId="4" applyNumberFormat="1" applyFont="1" applyBorder="1" applyAlignment="1">
      <alignment horizontal="center" vertical="center"/>
    </xf>
    <xf numFmtId="14" fontId="11" fillId="0" borderId="3" xfId="4" applyNumberFormat="1" applyFont="1" applyBorder="1" applyAlignment="1">
      <alignment horizontal="center" vertical="center"/>
    </xf>
    <xf numFmtId="14" fontId="10" fillId="0" borderId="4" xfId="4" applyNumberFormat="1" applyFont="1" applyBorder="1" applyAlignment="1">
      <alignment horizontal="center" vertical="center"/>
    </xf>
    <xf numFmtId="14" fontId="10" fillId="0" borderId="5" xfId="4" applyNumberFormat="1" applyFont="1" applyBorder="1" applyAlignment="1">
      <alignment horizontal="center" vertical="center"/>
    </xf>
    <xf numFmtId="0" fontId="3" fillId="0" borderId="0" xfId="0" applyFont="1" applyAlignment="1">
      <alignment horizontal="center"/>
    </xf>
    <xf numFmtId="0" fontId="14" fillId="0" borderId="1" xfId="4" applyFont="1" applyBorder="1" applyAlignment="1">
      <alignment horizontal="center" vertical="center" wrapText="1"/>
    </xf>
    <xf numFmtId="0" fontId="14" fillId="0" borderId="6" xfId="4" applyFont="1" applyBorder="1" applyAlignment="1">
      <alignment horizontal="center" vertical="center" wrapText="1"/>
    </xf>
    <xf numFmtId="0" fontId="9" fillId="0" borderId="1" xfId="4" applyFont="1" applyBorder="1" applyAlignment="1">
      <alignment horizontal="center" vertical="center" wrapText="1"/>
    </xf>
    <xf numFmtId="0" fontId="9" fillId="0" borderId="6" xfId="4" applyFont="1" applyBorder="1" applyAlignment="1">
      <alignment horizontal="center" vertical="center" wrapText="1"/>
    </xf>
    <xf numFmtId="14" fontId="14" fillId="0" borderId="40" xfId="4" applyNumberFormat="1" applyFont="1" applyBorder="1" applyAlignment="1">
      <alignment horizontal="center" vertical="center" wrapText="1"/>
    </xf>
    <xf numFmtId="14" fontId="14" fillId="0" borderId="41" xfId="4" applyNumberFormat="1" applyFont="1" applyBorder="1" applyAlignment="1">
      <alignment horizontal="center" vertical="center" wrapText="1"/>
    </xf>
    <xf numFmtId="14" fontId="14" fillId="0" borderId="40" xfId="4" applyNumberFormat="1" applyFont="1" applyBorder="1" applyAlignment="1">
      <alignment horizontal="center" wrapText="1"/>
    </xf>
    <xf numFmtId="14" fontId="14" fillId="0" borderId="41" xfId="4" applyNumberFormat="1" applyFont="1" applyBorder="1" applyAlignment="1">
      <alignment horizontal="center" wrapText="1"/>
    </xf>
    <xf numFmtId="0" fontId="9" fillId="0" borderId="43" xfId="4" applyFont="1" applyBorder="1" applyAlignment="1">
      <alignment horizontal="center" vertical="top" wrapText="1"/>
    </xf>
    <xf numFmtId="0" fontId="23" fillId="0" borderId="0" xfId="4" applyFont="1" applyAlignment="1">
      <alignment horizontal="center"/>
    </xf>
    <xf numFmtId="0" fontId="18" fillId="0" borderId="0" xfId="4" applyFont="1" applyAlignment="1">
      <alignment horizontal="center"/>
    </xf>
    <xf numFmtId="0" fontId="19" fillId="0" borderId="0" xfId="2" applyFont="1" applyBorder="1" applyAlignment="1" applyProtection="1">
      <alignment horizontal="center"/>
    </xf>
    <xf numFmtId="0" fontId="15" fillId="0" borderId="0" xfId="4" applyFont="1" applyAlignment="1">
      <alignment horizontal="center" wrapText="1"/>
    </xf>
    <xf numFmtId="0" fontId="14" fillId="0" borderId="34" xfId="4" applyFont="1" applyBorder="1" applyAlignment="1">
      <alignment horizontal="center" vertical="center"/>
    </xf>
    <xf numFmtId="0" fontId="14" fillId="0" borderId="35" xfId="4" applyFont="1" applyBorder="1" applyAlignment="1">
      <alignment horizontal="center" vertical="center"/>
    </xf>
    <xf numFmtId="0" fontId="14" fillId="0" borderId="36" xfId="4" applyFont="1" applyBorder="1" applyAlignment="1">
      <alignment horizontal="center" vertical="center"/>
    </xf>
    <xf numFmtId="0" fontId="14" fillId="0" borderId="26" xfId="4" applyFont="1" applyBorder="1" applyAlignment="1">
      <alignment horizontal="center" vertical="center"/>
    </xf>
    <xf numFmtId="0" fontId="14" fillId="0" borderId="0" xfId="4" applyFont="1" applyAlignment="1">
      <alignment horizontal="center" vertical="center"/>
    </xf>
    <xf numFmtId="0" fontId="14" fillId="0" borderId="38" xfId="4" applyFont="1" applyBorder="1" applyAlignment="1">
      <alignment horizontal="center" vertical="center"/>
    </xf>
    <xf numFmtId="0" fontId="14" fillId="0" borderId="29" xfId="4" applyFont="1" applyBorder="1" applyAlignment="1">
      <alignment horizontal="center" vertical="center"/>
    </xf>
    <xf numFmtId="0" fontId="14" fillId="0" borderId="20" xfId="4" applyFont="1" applyBorder="1" applyAlignment="1">
      <alignment horizontal="center" vertical="center"/>
    </xf>
    <xf numFmtId="0" fontId="14" fillId="0" borderId="22" xfId="4" applyFont="1" applyBorder="1" applyAlignment="1">
      <alignment horizontal="center" vertical="center"/>
    </xf>
    <xf numFmtId="0" fontId="15" fillId="0" borderId="37" xfId="4" applyFont="1" applyBorder="1" applyAlignment="1">
      <alignment horizontal="center" wrapText="1"/>
    </xf>
    <xf numFmtId="0" fontId="15" fillId="0" borderId="11" xfId="4" applyFont="1" applyBorder="1" applyAlignment="1">
      <alignment horizontal="center" wrapText="1"/>
    </xf>
    <xf numFmtId="0" fontId="15" fillId="0" borderId="13" xfId="4" applyFont="1" applyBorder="1" applyAlignment="1">
      <alignment horizontal="center" wrapText="1"/>
    </xf>
    <xf numFmtId="0" fontId="15" fillId="0" borderId="37" xfId="4" applyFont="1" applyBorder="1" applyAlignment="1">
      <alignment horizontal="center"/>
    </xf>
    <xf numFmtId="0" fontId="15" fillId="0" borderId="11" xfId="4" applyFont="1" applyBorder="1" applyAlignment="1">
      <alignment horizontal="center"/>
    </xf>
    <xf numFmtId="0" fontId="15" fillId="0" borderId="13" xfId="4" applyFont="1" applyBorder="1" applyAlignment="1">
      <alignment horizontal="center"/>
    </xf>
    <xf numFmtId="0" fontId="9" fillId="0" borderId="43" xfId="4" applyFont="1" applyBorder="1" applyAlignment="1">
      <alignment horizontal="center" wrapText="1"/>
    </xf>
    <xf numFmtId="0" fontId="19" fillId="0" borderId="0" xfId="2" applyFont="1" applyFill="1" applyBorder="1" applyAlignment="1" applyProtection="1">
      <alignment horizontal="center"/>
    </xf>
    <xf numFmtId="0" fontId="14" fillId="0" borderId="56" xfId="4" applyFont="1" applyBorder="1" applyAlignment="1">
      <alignment horizontal="center"/>
    </xf>
    <xf numFmtId="0" fontId="14" fillId="0" borderId="57" xfId="4" applyFont="1" applyBorder="1" applyAlignment="1">
      <alignment horizontal="center"/>
    </xf>
    <xf numFmtId="0" fontId="14" fillId="0" borderId="41" xfId="4" applyFont="1" applyBorder="1" applyAlignment="1">
      <alignment horizontal="center"/>
    </xf>
    <xf numFmtId="0" fontId="14" fillId="0" borderId="26" xfId="4" applyFont="1" applyBorder="1" applyAlignment="1">
      <alignment horizontal="center"/>
    </xf>
    <xf numFmtId="0" fontId="14" fillId="0" borderId="0" xfId="4" applyFont="1" applyAlignment="1">
      <alignment horizontal="center"/>
    </xf>
    <xf numFmtId="0" fontId="14" fillId="0" borderId="38" xfId="4" applyFont="1" applyBorder="1" applyAlignment="1">
      <alignment horizontal="center"/>
    </xf>
    <xf numFmtId="0" fontId="14" fillId="0" borderId="29" xfId="4" applyFont="1" applyBorder="1" applyAlignment="1">
      <alignment horizontal="center"/>
    </xf>
    <xf numFmtId="0" fontId="14" fillId="0" borderId="20" xfId="4" applyFont="1" applyBorder="1" applyAlignment="1">
      <alignment horizontal="center"/>
    </xf>
    <xf numFmtId="0" fontId="14" fillId="0" borderId="22" xfId="4" applyFont="1" applyBorder="1" applyAlignment="1">
      <alignment horizontal="center"/>
    </xf>
    <xf numFmtId="0" fontId="15" fillId="0" borderId="69" xfId="4" applyFont="1" applyBorder="1" applyAlignment="1">
      <alignment horizontal="center" wrapText="1"/>
    </xf>
    <xf numFmtId="0" fontId="15" fillId="0" borderId="15" xfId="4" applyFont="1" applyBorder="1" applyAlignment="1">
      <alignment horizontal="center" wrapText="1"/>
    </xf>
    <xf numFmtId="0" fontId="15" fillId="0" borderId="17" xfId="4" applyFont="1" applyBorder="1" applyAlignment="1">
      <alignment horizontal="center" wrapText="1"/>
    </xf>
    <xf numFmtId="0" fontId="15" fillId="0" borderId="69" xfId="4" applyFont="1" applyBorder="1" applyAlignment="1">
      <alignment horizontal="center"/>
    </xf>
    <xf numFmtId="0" fontId="15" fillId="0" borderId="15" xfId="4" applyFont="1" applyBorder="1" applyAlignment="1">
      <alignment horizontal="center"/>
    </xf>
    <xf numFmtId="0" fontId="15" fillId="0" borderId="17" xfId="4" applyFont="1" applyBorder="1" applyAlignment="1">
      <alignment horizontal="center"/>
    </xf>
    <xf numFmtId="0" fontId="9" fillId="0" borderId="0" xfId="4" applyFont="1" applyAlignment="1">
      <alignment horizontal="left" vertical="center" wrapText="1"/>
    </xf>
    <xf numFmtId="0" fontId="9" fillId="0" borderId="38" xfId="4" applyFont="1" applyBorder="1" applyAlignment="1">
      <alignment horizontal="left" vertical="center" wrapText="1"/>
    </xf>
    <xf numFmtId="0" fontId="12" fillId="0" borderId="2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2" xfId="0" applyFont="1" applyBorder="1" applyAlignment="1">
      <alignment horizontal="left" vertical="center" wrapText="1"/>
    </xf>
    <xf numFmtId="0" fontId="12" fillId="0" borderId="26" xfId="0" applyFont="1" applyBorder="1" applyAlignment="1">
      <alignment horizontal="left" vertical="center" wrapText="1"/>
    </xf>
    <xf numFmtId="0" fontId="12" fillId="0" borderId="0" xfId="0" applyFont="1" applyAlignment="1">
      <alignment horizontal="left" vertical="center" wrapText="1"/>
    </xf>
    <xf numFmtId="0" fontId="12" fillId="0" borderId="38" xfId="0" applyFont="1" applyBorder="1" applyAlignment="1">
      <alignment horizontal="left" vertical="center" wrapText="1"/>
    </xf>
    <xf numFmtId="0" fontId="12" fillId="0" borderId="34" xfId="4" applyFont="1" applyBorder="1" applyAlignment="1">
      <alignment horizontal="left" vertical="center"/>
    </xf>
    <xf numFmtId="0" fontId="12" fillId="0" borderId="35" xfId="4" applyFont="1" applyBorder="1" applyAlignment="1">
      <alignment horizontal="left" vertical="center"/>
    </xf>
    <xf numFmtId="0" fontId="12" fillId="0" borderId="36" xfId="4" applyFont="1" applyBorder="1" applyAlignment="1">
      <alignment horizontal="left" vertical="center"/>
    </xf>
    <xf numFmtId="0" fontId="18" fillId="0" borderId="0" xfId="4" applyFont="1" applyAlignment="1">
      <alignment horizontal="center" vertical="center"/>
    </xf>
    <xf numFmtId="0" fontId="19" fillId="0" borderId="0" xfId="2" applyFont="1" applyFill="1" applyBorder="1" applyAlignment="1" applyProtection="1">
      <alignment horizontal="center" vertical="center"/>
    </xf>
    <xf numFmtId="0" fontId="15" fillId="0" borderId="0" xfId="4" applyFont="1" applyAlignment="1">
      <alignment horizontal="center" vertical="center" wrapText="1"/>
    </xf>
    <xf numFmtId="0" fontId="12" fillId="0" borderId="56" xfId="0" applyFont="1" applyBorder="1" applyAlignment="1">
      <alignment horizontal="left" vertical="center" wrapText="1"/>
    </xf>
    <xf numFmtId="0" fontId="12" fillId="0" borderId="57" xfId="0" applyFont="1" applyBorder="1" applyAlignment="1">
      <alignment horizontal="left" vertical="center" wrapText="1"/>
    </xf>
    <xf numFmtId="0" fontId="12" fillId="0" borderId="41" xfId="0" applyFont="1" applyBorder="1" applyAlignment="1">
      <alignment horizontal="left" vertical="center" wrapText="1"/>
    </xf>
    <xf numFmtId="0" fontId="15" fillId="0" borderId="37" xfId="4" applyFont="1" applyBorder="1" applyAlignment="1">
      <alignment horizontal="center" vertical="center" wrapText="1"/>
    </xf>
    <xf numFmtId="0" fontId="15" fillId="0" borderId="11" xfId="4" applyFont="1" applyBorder="1" applyAlignment="1">
      <alignment horizontal="center" vertical="center" wrapText="1"/>
    </xf>
    <xf numFmtId="0" fontId="15" fillId="0" borderId="13" xfId="4" applyFont="1" applyBorder="1" applyAlignment="1">
      <alignment horizontal="center" vertical="center" wrapText="1"/>
    </xf>
    <xf numFmtId="0" fontId="15" fillId="0" borderId="37" xfId="4" applyFont="1" applyBorder="1" applyAlignment="1">
      <alignment horizontal="center" vertical="center"/>
    </xf>
    <xf numFmtId="0" fontId="15" fillId="0" borderId="11" xfId="4" applyFont="1" applyBorder="1" applyAlignment="1">
      <alignment horizontal="center" vertical="center"/>
    </xf>
    <xf numFmtId="0" fontId="15" fillId="0" borderId="13" xfId="4" applyFont="1" applyBorder="1" applyAlignment="1">
      <alignment horizontal="center" vertical="center"/>
    </xf>
    <xf numFmtId="0" fontId="15" fillId="0" borderId="34" xfId="4" applyFont="1" applyBorder="1" applyAlignment="1">
      <alignment horizontal="center" wrapText="1"/>
    </xf>
    <xf numFmtId="0" fontId="15" fillId="0" borderId="35" xfId="4" applyFont="1" applyBorder="1" applyAlignment="1">
      <alignment horizontal="center" wrapText="1"/>
    </xf>
    <xf numFmtId="0" fontId="15" fillId="0" borderId="36" xfId="4" applyFont="1" applyBorder="1" applyAlignment="1">
      <alignment horizontal="center" wrapText="1"/>
    </xf>
    <xf numFmtId="0" fontId="12" fillId="0" borderId="0" xfId="0" applyFont="1" applyAlignment="1">
      <alignment horizontal="left"/>
    </xf>
    <xf numFmtId="0" fontId="8" fillId="0" borderId="38" xfId="0" applyFont="1" applyBorder="1"/>
    <xf numFmtId="0" fontId="10" fillId="0" borderId="0" xfId="0" applyFont="1"/>
    <xf numFmtId="0" fontId="14" fillId="0" borderId="0" xfId="0" applyFont="1" applyAlignment="1">
      <alignment horizontal="left" vertical="center" wrapText="1"/>
    </xf>
    <xf numFmtId="0" fontId="8" fillId="0" borderId="38" xfId="0" applyFont="1" applyBorder="1" applyAlignment="1">
      <alignment horizontal="left" vertical="center" wrapText="1"/>
    </xf>
    <xf numFmtId="0" fontId="18" fillId="0" borderId="26" xfId="4" applyFont="1" applyBorder="1" applyAlignment="1">
      <alignment horizontal="center"/>
    </xf>
    <xf numFmtId="0" fontId="18" fillId="0" borderId="38" xfId="4" applyFont="1" applyBorder="1" applyAlignment="1">
      <alignment horizontal="center"/>
    </xf>
    <xf numFmtId="0" fontId="18" fillId="0" borderId="34"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0" xfId="0" applyFont="1" applyAlignment="1">
      <alignment horizontal="center" vertical="center" wrapText="1"/>
    </xf>
    <xf numFmtId="0" fontId="18" fillId="0" borderId="38" xfId="0" applyFont="1" applyBorder="1" applyAlignment="1">
      <alignment horizontal="center" vertical="center" wrapText="1"/>
    </xf>
    <xf numFmtId="0" fontId="14" fillId="0" borderId="0" xfId="4" applyFont="1" applyAlignment="1">
      <alignment horizontal="left" vertical="center" wrapText="1"/>
    </xf>
    <xf numFmtId="0" fontId="8" fillId="0" borderId="38" xfId="4" applyBorder="1" applyAlignment="1">
      <alignment horizontal="left" vertical="center" wrapText="1"/>
    </xf>
    <xf numFmtId="0" fontId="18" fillId="0" borderId="26" xfId="4" applyFont="1" applyBorder="1" applyAlignment="1">
      <alignment horizontal="center" vertical="center"/>
    </xf>
    <xf numFmtId="0" fontId="18" fillId="0" borderId="38" xfId="4" applyFont="1" applyBorder="1" applyAlignment="1">
      <alignment horizontal="center" vertical="center"/>
    </xf>
    <xf numFmtId="0" fontId="15" fillId="0" borderId="20" xfId="4" applyFont="1" applyBorder="1" applyAlignment="1">
      <alignment horizontal="center" wrapText="1"/>
    </xf>
    <xf numFmtId="0" fontId="14" fillId="0" borderId="34" xfId="4" applyFont="1" applyBorder="1" applyAlignment="1">
      <alignment horizontal="center" vertical="center" wrapText="1"/>
    </xf>
    <xf numFmtId="0" fontId="14" fillId="0" borderId="35" xfId="4" applyFont="1" applyBorder="1" applyAlignment="1">
      <alignment horizontal="center" vertical="center" wrapText="1"/>
    </xf>
    <xf numFmtId="0" fontId="14" fillId="0" borderId="36" xfId="4" applyFont="1" applyBorder="1" applyAlignment="1">
      <alignment horizontal="center" vertical="center" wrapText="1"/>
    </xf>
    <xf numFmtId="0" fontId="14" fillId="0" borderId="26" xfId="4" applyFont="1" applyBorder="1" applyAlignment="1">
      <alignment horizontal="center" vertical="center" wrapText="1"/>
    </xf>
    <xf numFmtId="0" fontId="14" fillId="0" borderId="0" xfId="4" applyFont="1" applyAlignment="1">
      <alignment horizontal="center" vertical="center" wrapText="1"/>
    </xf>
    <xf numFmtId="0" fontId="14" fillId="0" borderId="38" xfId="4" applyFont="1" applyBorder="1" applyAlignment="1">
      <alignment horizontal="center" vertical="center" wrapText="1"/>
    </xf>
    <xf numFmtId="0" fontId="14" fillId="0" borderId="29" xfId="4" applyFont="1" applyBorder="1" applyAlignment="1">
      <alignment horizontal="center" vertical="center" wrapText="1"/>
    </xf>
    <xf numFmtId="0" fontId="14" fillId="0" borderId="20" xfId="4" applyFont="1" applyBorder="1" applyAlignment="1">
      <alignment horizontal="center" vertical="center" wrapText="1"/>
    </xf>
    <xf numFmtId="0" fontId="14" fillId="0" borderId="22" xfId="4" applyFont="1" applyBorder="1" applyAlignment="1">
      <alignment horizontal="center" vertical="center" wrapText="1"/>
    </xf>
    <xf numFmtId="0" fontId="12" fillId="0" borderId="49" xfId="0" applyFont="1" applyBorder="1" applyAlignment="1">
      <alignment horizontal="left" vertical="center" wrapText="1"/>
    </xf>
    <xf numFmtId="0" fontId="12" fillId="0" borderId="32" xfId="0" applyFont="1" applyBorder="1" applyAlignment="1">
      <alignment horizontal="left" vertical="center" wrapText="1"/>
    </xf>
    <xf numFmtId="0" fontId="12" fillId="0" borderId="48" xfId="0" applyFont="1" applyBorder="1" applyAlignment="1">
      <alignment horizontal="left" vertical="center" wrapText="1"/>
    </xf>
  </cellXfs>
  <cellStyles count="11">
    <cellStyle name="Hyperlink" xfId="2" builtinId="8"/>
    <cellStyle name="Hyperlink 2" xfId="7" xr:uid="{C6376E10-A1F0-47C9-803A-30A3CB42DA66}"/>
    <cellStyle name="Hyperlink 3" xfId="3" xr:uid="{F13B172E-4731-4914-91B5-69F5D85D7F3E}"/>
    <cellStyle name="Procent" xfId="1" builtinId="5"/>
    <cellStyle name="Procent 2" xfId="5" xr:uid="{0B470C9A-7F93-48F0-AFCA-469C4526A37F}"/>
    <cellStyle name="Standaard" xfId="0" builtinId="0"/>
    <cellStyle name="Standaard 2" xfId="9" xr:uid="{0FDA322F-87EC-4D4A-8C6F-55D548948551}"/>
    <cellStyle name="Standaard 2 2 2" xfId="4" xr:uid="{3B6DF624-AC8E-4EEA-B5EA-66BDC7181430}"/>
    <cellStyle name="Standaard 2 2 2 2" xfId="6" xr:uid="{93E26733-B366-4D6B-AA3B-B291BDC367C4}"/>
    <cellStyle name="Standaard 3" xfId="10" xr:uid="{FFC8525E-9DFF-4117-A11D-026080B35387}"/>
    <cellStyle name="Standaard_tabel 2" xfId="8" xr:uid="{F01E3E6E-BBF6-4C27-80A7-960486274E80}"/>
  </cellStyles>
  <dxfs count="1">
    <dxf>
      <font>
        <b/>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E273FE-D770-4A53-B603-1554A24ED5C1}" name="Interim_partic" displayName="Interim_partic" ref="A1:G66" totalsRowShown="0">
  <autoFilter ref="A1:G66" xr:uid="{88B25C42-B807-42CA-A0D3-A16BE37145CB}"/>
  <sortState xmlns:xlrd2="http://schemas.microsoft.com/office/spreadsheetml/2017/richdata2" ref="A2:G66">
    <sortCondition descending="1" ref="A17:A66"/>
    <sortCondition ref="B17:B66"/>
  </sortState>
  <tableColumns count="7">
    <tableColumn id="1" xr3:uid="{106713CF-FAD9-4865-91E9-EF8753C775F9}" name="Kwartaal Trimestre" dataDxfId="0"/>
    <tableColumn id="2" xr3:uid="{04933DA0-4B1E-40CC-BCCC-723E2152A1CD}" name="Sectie Nace WG"/>
    <tableColumn id="3" xr3:uid="{5BC6D74E-F14F-4799-830D-99F42E56F88B}" name="Activiteit Gebruiker"/>
    <tableColumn id="4" xr3:uid="{C8BB0B6F-7692-4C8A-85F8-FF076572DD28}" name="Activité Utilisateur"/>
    <tableColumn id="5" xr3:uid="{DF6CCF2A-85EA-49F5-9CA6-1D930E64AC26}" name="tewerkgestelde werknemers - Travailleurs occupés"/>
    <tableColumn id="6" xr3:uid="{DFD34B01-BB15-4570-9CD6-27B9A7979DCB}" name="arbeidsplaatsen - postes de travail"/>
    <tableColumn id="7" xr3:uid="{496353E7-AD89-4DF8-840A-60288B7F5818}" name="VTE - ETP"/>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RSZ">
      <a:dk1>
        <a:srgbClr val="3D3C3C"/>
      </a:dk1>
      <a:lt1>
        <a:srgbClr val="FFFFFF"/>
      </a:lt1>
      <a:dk2>
        <a:srgbClr val="247F8D"/>
      </a:dk2>
      <a:lt2>
        <a:srgbClr val="EBEBEB"/>
      </a:lt2>
      <a:accent1>
        <a:srgbClr val="247F8D"/>
      </a:accent1>
      <a:accent2>
        <a:srgbClr val="92D050"/>
      </a:accent2>
      <a:accent3>
        <a:srgbClr val="FFC000"/>
      </a:accent3>
      <a:accent4>
        <a:srgbClr val="C00000"/>
      </a:accent4>
      <a:accent5>
        <a:srgbClr val="800080"/>
      </a:accent5>
      <a:accent6>
        <a:srgbClr val="4F81BD"/>
      </a:accent6>
      <a:hlink>
        <a:srgbClr val="247F8D"/>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22715-DAD0-4DBE-87B2-BDF15A209145}">
  <dimension ref="A2:P29"/>
  <sheetViews>
    <sheetView tabSelected="1" topLeftCell="A25" zoomScaleNormal="100" zoomScaleSheetLayoutView="100" workbookViewId="0">
      <selection activeCell="A30" sqref="A30"/>
    </sheetView>
  </sheetViews>
  <sheetFormatPr defaultColWidth="8.88671875" defaultRowHeight="14.4" x14ac:dyDescent="0.3"/>
  <cols>
    <col min="1" max="1" width="27.33203125" style="342" customWidth="1"/>
    <col min="2" max="2" width="50.88671875" style="342" customWidth="1"/>
    <col min="3" max="3" width="51.5546875" style="342" customWidth="1"/>
    <col min="4" max="4" width="25" style="342" customWidth="1"/>
    <col min="5" max="8" width="21.6640625" style="342" customWidth="1"/>
    <col min="9" max="16384" width="8.88671875" style="342"/>
  </cols>
  <sheetData>
    <row r="2" spans="1:3" ht="17.399999999999999" x14ac:dyDescent="0.3">
      <c r="A2" s="394" t="s">
        <v>390</v>
      </c>
    </row>
    <row r="3" spans="1:3" ht="17.399999999999999" x14ac:dyDescent="0.3">
      <c r="A3" s="394"/>
    </row>
    <row r="4" spans="1:3" ht="15" x14ac:dyDescent="0.3">
      <c r="A4" s="391" t="s">
        <v>389</v>
      </c>
    </row>
    <row r="5" spans="1:3" ht="15" x14ac:dyDescent="0.3">
      <c r="A5" s="391" t="s">
        <v>388</v>
      </c>
    </row>
    <row r="6" spans="1:3" ht="15.6" thickBot="1" x14ac:dyDescent="0.35">
      <c r="A6" s="391"/>
    </row>
    <row r="7" spans="1:3" ht="18" thickTop="1" x14ac:dyDescent="0.3">
      <c r="A7" s="405"/>
      <c r="B7" s="404" t="s">
        <v>387</v>
      </c>
      <c r="C7" s="403" t="s">
        <v>386</v>
      </c>
    </row>
    <row r="8" spans="1:3" x14ac:dyDescent="0.3">
      <c r="A8" s="402" t="s">
        <v>385</v>
      </c>
      <c r="B8" s="401" t="s">
        <v>384</v>
      </c>
      <c r="C8" s="400" t="s">
        <v>383</v>
      </c>
    </row>
    <row r="9" spans="1:3" x14ac:dyDescent="0.3">
      <c r="A9" s="402" t="s">
        <v>382</v>
      </c>
      <c r="B9" s="401" t="s">
        <v>381</v>
      </c>
      <c r="C9" s="400" t="s">
        <v>380</v>
      </c>
    </row>
    <row r="10" spans="1:3" x14ac:dyDescent="0.3">
      <c r="A10" s="402" t="s">
        <v>379</v>
      </c>
      <c r="B10" s="401" t="s">
        <v>378</v>
      </c>
      <c r="C10" s="400" t="s">
        <v>377</v>
      </c>
    </row>
    <row r="11" spans="1:3" x14ac:dyDescent="0.3">
      <c r="A11" s="402" t="s">
        <v>376</v>
      </c>
      <c r="B11" s="401" t="s">
        <v>375</v>
      </c>
      <c r="C11" s="400" t="s">
        <v>374</v>
      </c>
    </row>
    <row r="12" spans="1:3" x14ac:dyDescent="0.3">
      <c r="A12" s="402" t="s">
        <v>373</v>
      </c>
      <c r="B12" s="401" t="s">
        <v>372</v>
      </c>
      <c r="C12" s="400" t="s">
        <v>371</v>
      </c>
    </row>
    <row r="13" spans="1:3" x14ac:dyDescent="0.3">
      <c r="A13" s="402" t="s">
        <v>370</v>
      </c>
      <c r="B13" s="401" t="s">
        <v>369</v>
      </c>
      <c r="C13" s="400" t="s">
        <v>368</v>
      </c>
    </row>
    <row r="14" spans="1:3" x14ac:dyDescent="0.3">
      <c r="A14" s="402" t="s">
        <v>367</v>
      </c>
      <c r="B14" s="401" t="s">
        <v>366</v>
      </c>
      <c r="C14" s="400" t="s">
        <v>365</v>
      </c>
    </row>
    <row r="15" spans="1:3" x14ac:dyDescent="0.3">
      <c r="A15" s="402" t="s">
        <v>364</v>
      </c>
      <c r="B15" s="401" t="s">
        <v>531</v>
      </c>
      <c r="C15" s="400" t="s">
        <v>363</v>
      </c>
    </row>
    <row r="16" spans="1:3" ht="15" thickBot="1" x14ac:dyDescent="0.35">
      <c r="A16" s="399" t="s">
        <v>362</v>
      </c>
      <c r="B16" s="398" t="s">
        <v>361</v>
      </c>
      <c r="C16" s="397" t="s">
        <v>360</v>
      </c>
    </row>
    <row r="17" spans="1:16" ht="15" thickTop="1" x14ac:dyDescent="0.3">
      <c r="A17" s="395"/>
    </row>
    <row r="18" spans="1:16" x14ac:dyDescent="0.3">
      <c r="A18" s="396" t="s">
        <v>359</v>
      </c>
    </row>
    <row r="19" spans="1:16" x14ac:dyDescent="0.3">
      <c r="A19" s="396" t="s">
        <v>358</v>
      </c>
    </row>
    <row r="20" spans="1:16" x14ac:dyDescent="0.3">
      <c r="A20" s="395"/>
    </row>
    <row r="21" spans="1:16" ht="17.399999999999999" x14ac:dyDescent="0.3">
      <c r="A21" s="394" t="s">
        <v>357</v>
      </c>
    </row>
    <row r="22" spans="1:16" s="392" customFormat="1" ht="22.2" customHeight="1" x14ac:dyDescent="0.4">
      <c r="A22" s="393" t="s">
        <v>356</v>
      </c>
    </row>
    <row r="23" spans="1:16" s="392" customFormat="1" ht="22.2" customHeight="1" x14ac:dyDescent="0.4">
      <c r="A23" s="393" t="s">
        <v>355</v>
      </c>
    </row>
    <row r="24" spans="1:16" ht="15" x14ac:dyDescent="0.3">
      <c r="A24" s="391"/>
    </row>
    <row r="25" spans="1:16" ht="185.25" customHeight="1" x14ac:dyDescent="0.3">
      <c r="A25" s="548" t="s">
        <v>533</v>
      </c>
      <c r="B25" s="548"/>
      <c r="C25" s="548"/>
      <c r="D25" s="548"/>
      <c r="E25" s="548"/>
      <c r="F25" s="548"/>
      <c r="G25" s="504"/>
      <c r="H25" s="504"/>
    </row>
    <row r="27" spans="1:16" ht="200.25" customHeight="1" x14ac:dyDescent="0.3">
      <c r="A27" s="549" t="s">
        <v>532</v>
      </c>
      <c r="B27" s="549"/>
      <c r="C27" s="549"/>
      <c r="D27" s="549"/>
      <c r="E27" s="549"/>
      <c r="F27" s="549"/>
      <c r="G27" s="501"/>
      <c r="H27" s="501"/>
      <c r="I27" s="501"/>
      <c r="J27" s="501"/>
    </row>
    <row r="29" spans="1:16" ht="202.5" customHeight="1" x14ac:dyDescent="0.3">
      <c r="A29" s="550" t="s">
        <v>534</v>
      </c>
      <c r="B29" s="550"/>
      <c r="C29" s="550"/>
      <c r="D29" s="550"/>
      <c r="E29" s="550"/>
      <c r="F29" s="550"/>
      <c r="G29" s="503"/>
      <c r="H29" s="503"/>
      <c r="I29" s="503"/>
      <c r="J29" s="503"/>
      <c r="K29" s="503"/>
      <c r="L29" s="503"/>
      <c r="M29" s="503"/>
      <c r="N29" s="503"/>
      <c r="O29" s="503"/>
      <c r="P29" s="503"/>
    </row>
  </sheetData>
  <mergeCells count="3">
    <mergeCell ref="A25:F25"/>
    <mergeCell ref="A27:F27"/>
    <mergeCell ref="A29:F29"/>
  </mergeCells>
  <hyperlinks>
    <hyperlink ref="A8" location="Data_tab_1!A1" display="Data_tab1" xr:uid="{5325C421-EB5F-43D0-B2D2-86AD0DE0505B}"/>
    <hyperlink ref="A9" location="Data_tab_2!A1" display="Data_tab2" xr:uid="{B3C7C7D6-5DBA-4143-9999-E7A66BB4F57F}"/>
    <hyperlink ref="A10" location="Data_tab_3!A1" display="Data_tab3" xr:uid="{AB780C2E-1B36-404A-B1B2-3A6718858C72}"/>
    <hyperlink ref="A11" location="Data_tab4!A1" display="Data_tab4" xr:uid="{335E96BC-0EA5-4C35-B5B2-B6BC1A9687D0}"/>
    <hyperlink ref="A12" location="Data_tab5!A1" display="Data_tab5" xr:uid="{BBDCC805-4A6D-4F80-9AB8-64FB8E9A1F98}"/>
    <hyperlink ref="A13" location="Data_tab6!A1" display="Data_tab6" xr:uid="{9B109D4A-D8DB-4E1B-A845-2982A461B0DB}"/>
    <hyperlink ref="A14" location="Data_tab7!A1" display="Data_tab7" xr:uid="{777A538A-1351-4BDE-86D1-AC34CBD930A6}"/>
    <hyperlink ref="A15" location="Data_tab8!A1" display="Data_tab8" xr:uid="{29F467D0-C51A-44B1-8DB2-A0263B3B2FE2}"/>
    <hyperlink ref="A22" location="'tabel Shrt - overzicht'!A1" display="Tevens kan u de samenvatting van de meest recente evolutie terugvinden zoals voorheen in de publicaties gepresenteerd" xr:uid="{02B2CD15-2990-4A7B-80F8-E63959B31AC1}"/>
    <hyperlink ref="A23" location="'tableau Shrt - résumé'!A1" display="Vous pouvez également retrouver un résumé des évolutions les plus récentes présentées comme avant dans les publications" xr:uid="{88308A73-489F-4BC9-8EA4-2C3910550DD7}"/>
    <hyperlink ref="A16" location="Data_tab9!A1" display="Data_tab8" xr:uid="{299797F9-8D71-4466-A4C9-59DB17450BE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C047-9625-4571-9743-A0BAD99EAC37}">
  <sheetPr>
    <tabColor rgb="FF92D050"/>
  </sheetPr>
  <dimension ref="A1:L171"/>
  <sheetViews>
    <sheetView workbookViewId="0">
      <selection activeCell="D4" sqref="D4"/>
    </sheetView>
  </sheetViews>
  <sheetFormatPr defaultColWidth="8.88671875" defaultRowHeight="14.4" x14ac:dyDescent="0.3"/>
  <cols>
    <col min="1" max="3" width="8.88671875" style="342"/>
    <col min="4" max="4" width="14.6640625" style="342" customWidth="1"/>
    <col min="5" max="16384" width="8.88671875" style="342"/>
  </cols>
  <sheetData>
    <row r="1" spans="1:12" x14ac:dyDescent="0.3">
      <c r="A1" t="s">
        <v>272</v>
      </c>
      <c r="B1" t="s">
        <v>168</v>
      </c>
      <c r="C1" t="s">
        <v>274</v>
      </c>
      <c r="D1" t="s">
        <v>280</v>
      </c>
      <c r="E1" t="s">
        <v>277</v>
      </c>
      <c r="F1" t="s">
        <v>278</v>
      </c>
      <c r="G1" t="s">
        <v>279</v>
      </c>
    </row>
    <row r="2" spans="1:12" x14ac:dyDescent="0.3">
      <c r="A2">
        <v>20261</v>
      </c>
      <c r="B2" t="s">
        <v>169</v>
      </c>
      <c r="C2" t="s">
        <v>166</v>
      </c>
      <c r="D2" t="s">
        <v>275</v>
      </c>
      <c r="E2" s="509">
        <v>154000</v>
      </c>
      <c r="F2" s="509">
        <v>158500</v>
      </c>
      <c r="G2" s="509">
        <v>134200</v>
      </c>
    </row>
    <row r="3" spans="1:12" x14ac:dyDescent="0.3">
      <c r="A3">
        <v>20261</v>
      </c>
      <c r="B3" t="s">
        <v>169</v>
      </c>
      <c r="C3" t="s">
        <v>166</v>
      </c>
      <c r="D3" t="s">
        <v>276</v>
      </c>
      <c r="E3" s="509">
        <v>108000</v>
      </c>
      <c r="F3" s="509">
        <v>113300</v>
      </c>
      <c r="G3" s="509">
        <v>87400</v>
      </c>
    </row>
    <row r="4" spans="1:12" x14ac:dyDescent="0.3">
      <c r="A4">
        <v>20261</v>
      </c>
      <c r="B4" t="s">
        <v>170</v>
      </c>
      <c r="C4" t="s">
        <v>162</v>
      </c>
      <c r="D4" t="s">
        <v>275</v>
      </c>
      <c r="E4" s="509">
        <v>752600</v>
      </c>
      <c r="F4" s="509">
        <v>782400</v>
      </c>
      <c r="G4" s="509">
        <v>689000</v>
      </c>
    </row>
    <row r="5" spans="1:12" x14ac:dyDescent="0.3">
      <c r="A5">
        <v>20261</v>
      </c>
      <c r="B5" t="s">
        <v>170</v>
      </c>
      <c r="C5" t="s">
        <v>162</v>
      </c>
      <c r="D5" t="s">
        <v>276</v>
      </c>
      <c r="E5" s="509">
        <v>756800</v>
      </c>
      <c r="F5" s="509">
        <v>793600</v>
      </c>
      <c r="G5" s="509">
        <v>614300</v>
      </c>
    </row>
    <row r="6" spans="1:12" x14ac:dyDescent="0.3">
      <c r="A6">
        <v>20261</v>
      </c>
      <c r="B6" t="s">
        <v>171</v>
      </c>
      <c r="C6" t="s">
        <v>164</v>
      </c>
      <c r="D6" t="s">
        <v>275</v>
      </c>
      <c r="E6" s="509">
        <v>497800</v>
      </c>
      <c r="F6" s="509">
        <v>515500</v>
      </c>
      <c r="G6" s="509">
        <v>451400</v>
      </c>
    </row>
    <row r="7" spans="1:12" x14ac:dyDescent="0.3">
      <c r="A7">
        <v>20261</v>
      </c>
      <c r="B7" t="s">
        <v>171</v>
      </c>
      <c r="C7" t="s">
        <v>164</v>
      </c>
      <c r="D7" t="s">
        <v>276</v>
      </c>
      <c r="E7" s="509">
        <v>517700</v>
      </c>
      <c r="F7" s="509">
        <v>541500</v>
      </c>
      <c r="G7" s="509">
        <v>414400</v>
      </c>
    </row>
    <row r="8" spans="1:12" x14ac:dyDescent="0.3">
      <c r="A8">
        <v>20261</v>
      </c>
      <c r="B8" t="s">
        <v>172</v>
      </c>
      <c r="C8" t="s">
        <v>165</v>
      </c>
      <c r="D8" t="s">
        <v>275</v>
      </c>
      <c r="E8" s="509">
        <v>630400</v>
      </c>
      <c r="F8" s="509">
        <v>647700</v>
      </c>
      <c r="G8" s="509">
        <v>532100</v>
      </c>
    </row>
    <row r="9" spans="1:12" x14ac:dyDescent="0.3">
      <c r="A9">
        <v>20261</v>
      </c>
      <c r="B9" t="s">
        <v>172</v>
      </c>
      <c r="C9" t="s">
        <v>165</v>
      </c>
      <c r="D9" t="s">
        <v>276</v>
      </c>
      <c r="E9" s="509">
        <v>632800</v>
      </c>
      <c r="F9" s="509">
        <v>656300</v>
      </c>
      <c r="G9" s="509">
        <v>460100</v>
      </c>
    </row>
    <row r="10" spans="1:12" x14ac:dyDescent="0.3">
      <c r="A10">
        <v>20261</v>
      </c>
      <c r="B10" t="s">
        <v>173</v>
      </c>
      <c r="C10" t="s">
        <v>273</v>
      </c>
      <c r="D10" t="s">
        <v>275</v>
      </c>
      <c r="E10" s="509">
        <v>42800</v>
      </c>
      <c r="F10" s="509">
        <v>44400</v>
      </c>
      <c r="G10" s="509">
        <v>23600</v>
      </c>
    </row>
    <row r="11" spans="1:12" x14ac:dyDescent="0.3">
      <c r="A11">
        <v>20261</v>
      </c>
      <c r="B11" t="s">
        <v>173</v>
      </c>
      <c r="C11" t="s">
        <v>273</v>
      </c>
      <c r="D11" t="s">
        <v>276</v>
      </c>
      <c r="E11" s="509">
        <v>36100</v>
      </c>
      <c r="F11" s="509">
        <v>37800</v>
      </c>
      <c r="G11" s="509">
        <v>16500</v>
      </c>
    </row>
    <row r="12" spans="1:12" x14ac:dyDescent="0.3">
      <c r="A12">
        <v>20254</v>
      </c>
      <c r="B12" t="s">
        <v>169</v>
      </c>
      <c r="C12" t="s">
        <v>166</v>
      </c>
      <c r="D12" t="s">
        <v>275</v>
      </c>
      <c r="E12" s="381">
        <v>158239</v>
      </c>
      <c r="F12" s="381">
        <v>162739</v>
      </c>
      <c r="G12" s="381">
        <v>141432.38</v>
      </c>
      <c r="J12"/>
      <c r="K12"/>
      <c r="L12"/>
    </row>
    <row r="13" spans="1:12" x14ac:dyDescent="0.3">
      <c r="A13">
        <v>20254</v>
      </c>
      <c r="B13" t="s">
        <v>169</v>
      </c>
      <c r="C13" t="s">
        <v>166</v>
      </c>
      <c r="D13" t="s">
        <v>276</v>
      </c>
      <c r="E13" s="381">
        <v>114058</v>
      </c>
      <c r="F13" s="381">
        <v>119234</v>
      </c>
      <c r="G13" s="381">
        <v>92568.55</v>
      </c>
      <c r="J13"/>
      <c r="K13"/>
      <c r="L13"/>
    </row>
    <row r="14" spans="1:12" x14ac:dyDescent="0.3">
      <c r="A14">
        <v>20254</v>
      </c>
      <c r="B14" t="s">
        <v>170</v>
      </c>
      <c r="C14" t="s">
        <v>162</v>
      </c>
      <c r="D14" t="s">
        <v>275</v>
      </c>
      <c r="E14" s="381">
        <v>749983</v>
      </c>
      <c r="F14" s="381">
        <v>777029</v>
      </c>
      <c r="G14" s="381">
        <v>699117.07</v>
      </c>
      <c r="J14"/>
      <c r="K14"/>
      <c r="L14"/>
    </row>
    <row r="15" spans="1:12" x14ac:dyDescent="0.3">
      <c r="A15">
        <v>20254</v>
      </c>
      <c r="B15" t="s">
        <v>170</v>
      </c>
      <c r="C15" t="s">
        <v>162</v>
      </c>
      <c r="D15" t="s">
        <v>276</v>
      </c>
      <c r="E15" s="381">
        <v>755736</v>
      </c>
      <c r="F15" s="381">
        <v>789827</v>
      </c>
      <c r="G15" s="381">
        <v>619008.39</v>
      </c>
      <c r="J15"/>
      <c r="K15"/>
      <c r="L15"/>
    </row>
    <row r="16" spans="1:12" x14ac:dyDescent="0.3">
      <c r="A16">
        <v>20254</v>
      </c>
      <c r="B16" t="s">
        <v>171</v>
      </c>
      <c r="C16" t="s">
        <v>164</v>
      </c>
      <c r="D16" t="s">
        <v>275</v>
      </c>
      <c r="E16" s="381">
        <v>494913</v>
      </c>
      <c r="F16" s="381">
        <v>510705</v>
      </c>
      <c r="G16" s="381">
        <v>454093.21</v>
      </c>
      <c r="J16"/>
      <c r="K16"/>
      <c r="L16"/>
    </row>
    <row r="17" spans="1:12" x14ac:dyDescent="0.3">
      <c r="A17">
        <v>20254</v>
      </c>
      <c r="B17" t="s">
        <v>171</v>
      </c>
      <c r="C17" t="s">
        <v>164</v>
      </c>
      <c r="D17" t="s">
        <v>276</v>
      </c>
      <c r="E17" s="381">
        <v>514574</v>
      </c>
      <c r="F17" s="381">
        <v>536889</v>
      </c>
      <c r="G17" s="381">
        <v>414048.25</v>
      </c>
      <c r="J17"/>
      <c r="K17"/>
      <c r="L17"/>
    </row>
    <row r="18" spans="1:12" x14ac:dyDescent="0.3">
      <c r="A18">
        <v>20254</v>
      </c>
      <c r="B18" t="s">
        <v>172</v>
      </c>
      <c r="C18" t="s">
        <v>165</v>
      </c>
      <c r="D18" t="s">
        <v>275</v>
      </c>
      <c r="E18" s="381">
        <v>624068</v>
      </c>
      <c r="F18" s="381">
        <v>639928</v>
      </c>
      <c r="G18" s="381">
        <v>533705.53</v>
      </c>
      <c r="J18"/>
      <c r="K18"/>
      <c r="L18"/>
    </row>
    <row r="19" spans="1:12" x14ac:dyDescent="0.3">
      <c r="A19">
        <v>20254</v>
      </c>
      <c r="B19" t="s">
        <v>172</v>
      </c>
      <c r="C19" t="s">
        <v>165</v>
      </c>
      <c r="D19" t="s">
        <v>276</v>
      </c>
      <c r="E19" s="381">
        <v>627596</v>
      </c>
      <c r="F19" s="381">
        <v>649738</v>
      </c>
      <c r="G19" s="381">
        <v>458921.74</v>
      </c>
      <c r="J19"/>
      <c r="K19"/>
      <c r="L19"/>
    </row>
    <row r="20" spans="1:12" x14ac:dyDescent="0.3">
      <c r="A20">
        <v>20254</v>
      </c>
      <c r="B20" t="s">
        <v>173</v>
      </c>
      <c r="C20" t="s">
        <v>273</v>
      </c>
      <c r="D20" t="s">
        <v>275</v>
      </c>
      <c r="E20" s="381">
        <v>37045</v>
      </c>
      <c r="F20" s="381">
        <v>38295</v>
      </c>
      <c r="G20" s="381">
        <v>22548.720000000001</v>
      </c>
      <c r="J20"/>
      <c r="K20"/>
      <c r="L20"/>
    </row>
    <row r="21" spans="1:12" x14ac:dyDescent="0.3">
      <c r="A21">
        <v>20254</v>
      </c>
      <c r="B21" t="s">
        <v>173</v>
      </c>
      <c r="C21" t="s">
        <v>273</v>
      </c>
      <c r="D21" t="s">
        <v>276</v>
      </c>
      <c r="E21" s="381">
        <v>32400</v>
      </c>
      <c r="F21" s="381">
        <v>33682</v>
      </c>
      <c r="G21" s="381">
        <v>15694.26</v>
      </c>
      <c r="J21"/>
      <c r="K21"/>
      <c r="L21"/>
    </row>
    <row r="22" spans="1:12" x14ac:dyDescent="0.3">
      <c r="A22">
        <v>20253</v>
      </c>
      <c r="B22" t="s">
        <v>169</v>
      </c>
      <c r="C22" t="s">
        <v>166</v>
      </c>
      <c r="D22" t="s">
        <v>275</v>
      </c>
      <c r="E22" s="381">
        <v>156880</v>
      </c>
      <c r="F22" s="381">
        <v>161756</v>
      </c>
      <c r="G22" s="381">
        <v>127238.89</v>
      </c>
    </row>
    <row r="23" spans="1:12" x14ac:dyDescent="0.3">
      <c r="A23">
        <v>20253</v>
      </c>
      <c r="B23" t="s">
        <v>169</v>
      </c>
      <c r="C23" t="s">
        <v>166</v>
      </c>
      <c r="D23" t="s">
        <v>276</v>
      </c>
      <c r="E23" s="381">
        <v>110446</v>
      </c>
      <c r="F23" s="381">
        <v>115805</v>
      </c>
      <c r="G23" s="381">
        <v>78573.570000000007</v>
      </c>
    </row>
    <row r="24" spans="1:12" x14ac:dyDescent="0.3">
      <c r="A24">
        <v>20253</v>
      </c>
      <c r="B24" t="s">
        <v>170</v>
      </c>
      <c r="C24" t="s">
        <v>162</v>
      </c>
      <c r="D24" t="s">
        <v>275</v>
      </c>
      <c r="E24" s="381">
        <v>760190</v>
      </c>
      <c r="F24" s="381">
        <v>789578</v>
      </c>
      <c r="G24" s="381">
        <v>692403.95</v>
      </c>
    </row>
    <row r="25" spans="1:12" x14ac:dyDescent="0.3">
      <c r="A25">
        <v>20253</v>
      </c>
      <c r="B25" t="s">
        <v>170</v>
      </c>
      <c r="C25" t="s">
        <v>162</v>
      </c>
      <c r="D25" t="s">
        <v>276</v>
      </c>
      <c r="E25" s="381">
        <v>761071</v>
      </c>
      <c r="F25" s="381">
        <v>797370</v>
      </c>
      <c r="G25" s="381">
        <v>594965.71</v>
      </c>
    </row>
    <row r="26" spans="1:12" x14ac:dyDescent="0.3">
      <c r="A26">
        <v>20253</v>
      </c>
      <c r="B26" t="s">
        <v>171</v>
      </c>
      <c r="C26" t="s">
        <v>164</v>
      </c>
      <c r="D26" t="s">
        <v>275</v>
      </c>
      <c r="E26" s="381">
        <v>499660</v>
      </c>
      <c r="F26" s="381">
        <v>516871</v>
      </c>
      <c r="G26" s="381">
        <v>450976.09</v>
      </c>
    </row>
    <row r="27" spans="1:12" x14ac:dyDescent="0.3">
      <c r="A27">
        <v>20253</v>
      </c>
      <c r="B27" t="s">
        <v>171</v>
      </c>
      <c r="C27" t="s">
        <v>164</v>
      </c>
      <c r="D27" t="s">
        <v>276</v>
      </c>
      <c r="E27" s="381">
        <v>517179</v>
      </c>
      <c r="F27" s="381">
        <v>540447</v>
      </c>
      <c r="G27" s="381">
        <v>405585.58</v>
      </c>
    </row>
    <row r="28" spans="1:12" x14ac:dyDescent="0.3">
      <c r="A28">
        <v>20253</v>
      </c>
      <c r="B28" t="s">
        <v>172</v>
      </c>
      <c r="C28" t="s">
        <v>165</v>
      </c>
      <c r="D28" t="s">
        <v>275</v>
      </c>
      <c r="E28" s="381">
        <v>628999</v>
      </c>
      <c r="F28" s="381">
        <v>645929</v>
      </c>
      <c r="G28" s="381">
        <v>532650.41</v>
      </c>
    </row>
    <row r="29" spans="1:12" x14ac:dyDescent="0.3">
      <c r="A29">
        <v>20253</v>
      </c>
      <c r="B29" t="s">
        <v>172</v>
      </c>
      <c r="C29" t="s">
        <v>165</v>
      </c>
      <c r="D29" t="s">
        <v>276</v>
      </c>
      <c r="E29" s="381">
        <v>629567</v>
      </c>
      <c r="F29" s="381">
        <v>652544</v>
      </c>
      <c r="G29" s="381">
        <v>454866.08</v>
      </c>
    </row>
    <row r="30" spans="1:12" x14ac:dyDescent="0.3">
      <c r="A30">
        <v>20253</v>
      </c>
      <c r="B30" t="s">
        <v>173</v>
      </c>
      <c r="C30" t="s">
        <v>273</v>
      </c>
      <c r="D30" t="s">
        <v>275</v>
      </c>
      <c r="E30" s="381">
        <v>39115</v>
      </c>
      <c r="F30" s="381">
        <v>40693</v>
      </c>
      <c r="G30" s="381">
        <v>20792.63</v>
      </c>
    </row>
    <row r="31" spans="1:12" x14ac:dyDescent="0.3">
      <c r="A31">
        <v>20253</v>
      </c>
      <c r="B31" t="s">
        <v>173</v>
      </c>
      <c r="C31" t="s">
        <v>273</v>
      </c>
      <c r="D31" t="s">
        <v>276</v>
      </c>
      <c r="E31" s="381">
        <v>31593</v>
      </c>
      <c r="F31" s="381">
        <v>33021</v>
      </c>
      <c r="G31" s="381">
        <v>13958.07</v>
      </c>
    </row>
    <row r="32" spans="1:12" x14ac:dyDescent="0.3">
      <c r="A32">
        <v>20252</v>
      </c>
      <c r="B32" t="s">
        <v>169</v>
      </c>
      <c r="C32" t="s">
        <v>166</v>
      </c>
      <c r="D32" t="s">
        <v>275</v>
      </c>
      <c r="E32" s="359">
        <v>154437</v>
      </c>
      <c r="F32" s="359">
        <v>159213</v>
      </c>
      <c r="G32" s="359">
        <v>137836.60999999999</v>
      </c>
    </row>
    <row r="33" spans="1:7" x14ac:dyDescent="0.3">
      <c r="A33">
        <v>20252</v>
      </c>
      <c r="B33" t="s">
        <v>169</v>
      </c>
      <c r="C33" t="s">
        <v>166</v>
      </c>
      <c r="D33" t="s">
        <v>276</v>
      </c>
      <c r="E33" s="359">
        <v>108237</v>
      </c>
      <c r="F33" s="359">
        <v>113542</v>
      </c>
      <c r="G33" s="359">
        <v>89298.03</v>
      </c>
    </row>
    <row r="34" spans="1:7" x14ac:dyDescent="0.3">
      <c r="A34">
        <v>20252</v>
      </c>
      <c r="B34" t="s">
        <v>170</v>
      </c>
      <c r="C34" t="s">
        <v>162</v>
      </c>
      <c r="D34" t="s">
        <v>275</v>
      </c>
      <c r="E34" s="359">
        <v>761492</v>
      </c>
      <c r="F34" s="359">
        <v>791137</v>
      </c>
      <c r="G34" s="359">
        <v>705901.18</v>
      </c>
    </row>
    <row r="35" spans="1:7" x14ac:dyDescent="0.3">
      <c r="A35">
        <v>20252</v>
      </c>
      <c r="B35" t="s">
        <v>170</v>
      </c>
      <c r="C35" t="s">
        <v>162</v>
      </c>
      <c r="D35" t="s">
        <v>276</v>
      </c>
      <c r="E35" s="359">
        <v>763102</v>
      </c>
      <c r="F35" s="359">
        <v>800068</v>
      </c>
      <c r="G35" s="359">
        <v>623187.07999999996</v>
      </c>
    </row>
    <row r="36" spans="1:7" x14ac:dyDescent="0.3">
      <c r="A36">
        <v>20252</v>
      </c>
      <c r="B36" t="s">
        <v>171</v>
      </c>
      <c r="C36" t="s">
        <v>164</v>
      </c>
      <c r="D36" t="s">
        <v>275</v>
      </c>
      <c r="E36" s="359">
        <v>498651</v>
      </c>
      <c r="F36" s="359">
        <v>515855</v>
      </c>
      <c r="G36" s="359">
        <v>456386.8</v>
      </c>
    </row>
    <row r="37" spans="1:7" x14ac:dyDescent="0.3">
      <c r="A37">
        <v>20252</v>
      </c>
      <c r="B37" t="s">
        <v>171</v>
      </c>
      <c r="C37" t="s">
        <v>164</v>
      </c>
      <c r="D37" t="s">
        <v>276</v>
      </c>
      <c r="E37" s="359">
        <v>516215</v>
      </c>
      <c r="F37" s="359">
        <v>539773</v>
      </c>
      <c r="G37" s="359">
        <v>413538.82</v>
      </c>
    </row>
    <row r="38" spans="1:7" x14ac:dyDescent="0.3">
      <c r="A38">
        <v>20252</v>
      </c>
      <c r="B38" t="s">
        <v>172</v>
      </c>
      <c r="C38" t="s">
        <v>165</v>
      </c>
      <c r="D38" t="s">
        <v>275</v>
      </c>
      <c r="E38" s="359">
        <v>628630</v>
      </c>
      <c r="F38" s="359">
        <v>645465</v>
      </c>
      <c r="G38" s="359">
        <v>536654.84</v>
      </c>
    </row>
    <row r="39" spans="1:7" x14ac:dyDescent="0.3">
      <c r="A39">
        <v>20252</v>
      </c>
      <c r="B39" t="s">
        <v>172</v>
      </c>
      <c r="C39" t="s">
        <v>165</v>
      </c>
      <c r="D39" t="s">
        <v>276</v>
      </c>
      <c r="E39" s="359">
        <v>630969</v>
      </c>
      <c r="F39" s="359">
        <v>654164</v>
      </c>
      <c r="G39" s="359">
        <v>458342.51</v>
      </c>
    </row>
    <row r="40" spans="1:7" x14ac:dyDescent="0.3">
      <c r="A40">
        <v>20252</v>
      </c>
      <c r="B40" t="s">
        <v>173</v>
      </c>
      <c r="C40" t="s">
        <v>273</v>
      </c>
      <c r="D40" t="s">
        <v>275</v>
      </c>
      <c r="E40" s="359">
        <v>36598</v>
      </c>
      <c r="F40" s="359">
        <v>38065</v>
      </c>
      <c r="G40" s="359">
        <v>19914.310000000001</v>
      </c>
    </row>
    <row r="41" spans="1:7" x14ac:dyDescent="0.3">
      <c r="A41">
        <v>20252</v>
      </c>
      <c r="B41" t="s">
        <v>173</v>
      </c>
      <c r="C41" t="s">
        <v>273</v>
      </c>
      <c r="D41" t="s">
        <v>276</v>
      </c>
      <c r="E41" s="359">
        <v>29243</v>
      </c>
      <c r="F41" s="359">
        <v>30601</v>
      </c>
      <c r="G41" s="359">
        <v>13241.44</v>
      </c>
    </row>
    <row r="42" spans="1:7" x14ac:dyDescent="0.3">
      <c r="A42">
        <v>20251</v>
      </c>
      <c r="B42" t="s">
        <v>169</v>
      </c>
      <c r="C42" t="s">
        <v>166</v>
      </c>
      <c r="D42" t="s">
        <v>275</v>
      </c>
      <c r="E42">
        <v>157227</v>
      </c>
      <c r="F42">
        <v>161764</v>
      </c>
      <c r="G42">
        <v>137467.15</v>
      </c>
    </row>
    <row r="43" spans="1:7" x14ac:dyDescent="0.3">
      <c r="A43">
        <v>20251</v>
      </c>
      <c r="B43" t="s">
        <v>169</v>
      </c>
      <c r="C43" t="s">
        <v>166</v>
      </c>
      <c r="D43" t="s">
        <v>276</v>
      </c>
      <c r="E43">
        <v>113173</v>
      </c>
      <c r="F43">
        <v>118659</v>
      </c>
      <c r="G43">
        <v>91962.83</v>
      </c>
    </row>
    <row r="44" spans="1:7" x14ac:dyDescent="0.3">
      <c r="A44">
        <v>20251</v>
      </c>
      <c r="B44" t="s">
        <v>170</v>
      </c>
      <c r="C44" t="s">
        <v>162</v>
      </c>
      <c r="D44" t="s">
        <v>275</v>
      </c>
      <c r="E44">
        <v>758302</v>
      </c>
      <c r="F44">
        <v>786008</v>
      </c>
      <c r="G44">
        <v>694975.14</v>
      </c>
    </row>
    <row r="45" spans="1:7" x14ac:dyDescent="0.3">
      <c r="A45">
        <v>20251</v>
      </c>
      <c r="B45" t="s">
        <v>170</v>
      </c>
      <c r="C45" t="s">
        <v>162</v>
      </c>
      <c r="D45" t="s">
        <v>276</v>
      </c>
      <c r="E45">
        <v>764903</v>
      </c>
      <c r="F45">
        <v>800775</v>
      </c>
      <c r="G45">
        <v>619133.15</v>
      </c>
    </row>
    <row r="46" spans="1:7" x14ac:dyDescent="0.3">
      <c r="A46">
        <v>20251</v>
      </c>
      <c r="B46" t="s">
        <v>171</v>
      </c>
      <c r="C46" t="s">
        <v>164</v>
      </c>
      <c r="D46" t="s">
        <v>275</v>
      </c>
      <c r="E46">
        <v>497280</v>
      </c>
      <c r="F46">
        <v>513828</v>
      </c>
      <c r="G46">
        <v>449675.26</v>
      </c>
    </row>
    <row r="47" spans="1:7" x14ac:dyDescent="0.3">
      <c r="A47">
        <v>20251</v>
      </c>
      <c r="B47" t="s">
        <v>171</v>
      </c>
      <c r="C47" t="s">
        <v>164</v>
      </c>
      <c r="D47" t="s">
        <v>276</v>
      </c>
      <c r="E47">
        <v>515241</v>
      </c>
      <c r="F47">
        <v>538479</v>
      </c>
      <c r="G47">
        <v>409540.69</v>
      </c>
    </row>
    <row r="48" spans="1:7" x14ac:dyDescent="0.3">
      <c r="A48">
        <v>20251</v>
      </c>
      <c r="B48" t="s">
        <v>172</v>
      </c>
      <c r="C48" t="s">
        <v>165</v>
      </c>
      <c r="D48" t="s">
        <v>275</v>
      </c>
      <c r="E48">
        <v>632974</v>
      </c>
      <c r="F48">
        <v>649728</v>
      </c>
      <c r="G48">
        <v>531546.94999999995</v>
      </c>
    </row>
    <row r="49" spans="1:7" x14ac:dyDescent="0.3">
      <c r="A49">
        <v>20251</v>
      </c>
      <c r="B49" t="s">
        <v>172</v>
      </c>
      <c r="C49" t="s">
        <v>165</v>
      </c>
      <c r="D49" t="s">
        <v>276</v>
      </c>
      <c r="E49">
        <v>633568</v>
      </c>
      <c r="F49">
        <v>656437</v>
      </c>
      <c r="G49">
        <v>454222.35</v>
      </c>
    </row>
    <row r="50" spans="1:7" x14ac:dyDescent="0.3">
      <c r="A50">
        <v>20251</v>
      </c>
      <c r="B50" t="s">
        <v>173</v>
      </c>
      <c r="C50" t="s">
        <v>273</v>
      </c>
      <c r="D50" t="s">
        <v>275</v>
      </c>
      <c r="E50">
        <v>33992</v>
      </c>
      <c r="F50">
        <v>35344</v>
      </c>
      <c r="G50">
        <v>17416.66</v>
      </c>
    </row>
    <row r="51" spans="1:7" x14ac:dyDescent="0.3">
      <c r="A51">
        <v>20251</v>
      </c>
      <c r="B51" t="s">
        <v>173</v>
      </c>
      <c r="C51" t="s">
        <v>273</v>
      </c>
      <c r="D51" t="s">
        <v>276</v>
      </c>
      <c r="E51">
        <v>26466</v>
      </c>
      <c r="F51">
        <v>27658</v>
      </c>
      <c r="G51">
        <v>11203.68</v>
      </c>
    </row>
    <row r="52" spans="1:7" x14ac:dyDescent="0.3">
      <c r="A52">
        <v>20244</v>
      </c>
      <c r="B52" t="s">
        <v>169</v>
      </c>
      <c r="C52" t="s">
        <v>166</v>
      </c>
      <c r="D52" t="s">
        <v>275</v>
      </c>
      <c r="E52">
        <v>161450</v>
      </c>
      <c r="F52">
        <v>165949</v>
      </c>
      <c r="G52">
        <v>143612.09</v>
      </c>
    </row>
    <row r="53" spans="1:7" x14ac:dyDescent="0.3">
      <c r="A53">
        <v>20244</v>
      </c>
      <c r="B53" t="s">
        <v>169</v>
      </c>
      <c r="C53" t="s">
        <v>166</v>
      </c>
      <c r="D53" t="s">
        <v>276</v>
      </c>
      <c r="E53">
        <v>119953</v>
      </c>
      <c r="F53">
        <v>125331</v>
      </c>
      <c r="G53">
        <v>97285.72</v>
      </c>
    </row>
    <row r="54" spans="1:7" x14ac:dyDescent="0.3">
      <c r="A54">
        <v>20244</v>
      </c>
      <c r="B54" t="s">
        <v>170</v>
      </c>
      <c r="C54" t="s">
        <v>162</v>
      </c>
      <c r="D54" t="s">
        <v>275</v>
      </c>
      <c r="E54">
        <v>755462</v>
      </c>
      <c r="F54">
        <v>780781</v>
      </c>
      <c r="G54">
        <v>703230.2</v>
      </c>
    </row>
    <row r="55" spans="1:7" x14ac:dyDescent="0.3">
      <c r="A55">
        <v>20244</v>
      </c>
      <c r="B55" t="s">
        <v>170</v>
      </c>
      <c r="C55" t="s">
        <v>162</v>
      </c>
      <c r="D55" t="s">
        <v>276</v>
      </c>
      <c r="E55">
        <v>762840</v>
      </c>
      <c r="F55">
        <v>795856</v>
      </c>
      <c r="G55">
        <v>625272.99</v>
      </c>
    </row>
    <row r="56" spans="1:7" x14ac:dyDescent="0.3">
      <c r="A56">
        <v>20244</v>
      </c>
      <c r="B56" t="s">
        <v>171</v>
      </c>
      <c r="C56" t="s">
        <v>164</v>
      </c>
      <c r="D56" t="s">
        <v>275</v>
      </c>
      <c r="E56">
        <v>495045</v>
      </c>
      <c r="F56">
        <v>510175</v>
      </c>
      <c r="G56">
        <v>453332.53</v>
      </c>
    </row>
    <row r="57" spans="1:7" x14ac:dyDescent="0.3">
      <c r="A57">
        <v>20244</v>
      </c>
      <c r="B57" t="s">
        <v>171</v>
      </c>
      <c r="C57" t="s">
        <v>164</v>
      </c>
      <c r="D57" t="s">
        <v>276</v>
      </c>
      <c r="E57">
        <v>512625</v>
      </c>
      <c r="F57">
        <v>533916</v>
      </c>
      <c r="G57">
        <v>411521.44</v>
      </c>
    </row>
    <row r="58" spans="1:7" x14ac:dyDescent="0.3">
      <c r="A58">
        <v>20244</v>
      </c>
      <c r="B58" t="s">
        <v>172</v>
      </c>
      <c r="C58" t="s">
        <v>165</v>
      </c>
      <c r="D58" t="s">
        <v>275</v>
      </c>
      <c r="E58">
        <v>628882</v>
      </c>
      <c r="F58">
        <v>644416</v>
      </c>
      <c r="G58">
        <v>534531.9</v>
      </c>
    </row>
    <row r="59" spans="1:7" x14ac:dyDescent="0.3">
      <c r="A59">
        <v>20244</v>
      </c>
      <c r="B59" t="s">
        <v>172</v>
      </c>
      <c r="C59" t="s">
        <v>165</v>
      </c>
      <c r="D59" t="s">
        <v>276</v>
      </c>
      <c r="E59">
        <v>629420</v>
      </c>
      <c r="F59">
        <v>650940</v>
      </c>
      <c r="G59">
        <v>455239.8</v>
      </c>
    </row>
    <row r="60" spans="1:7" x14ac:dyDescent="0.3">
      <c r="A60">
        <v>20244</v>
      </c>
      <c r="B60" t="s">
        <v>173</v>
      </c>
      <c r="C60" t="s">
        <v>273</v>
      </c>
      <c r="D60" t="s">
        <v>275</v>
      </c>
      <c r="E60">
        <v>28449</v>
      </c>
      <c r="F60">
        <v>29461</v>
      </c>
      <c r="G60">
        <v>16975.39</v>
      </c>
    </row>
    <row r="61" spans="1:7" x14ac:dyDescent="0.3">
      <c r="A61">
        <v>20244</v>
      </c>
      <c r="B61" t="s">
        <v>173</v>
      </c>
      <c r="C61" t="s">
        <v>273</v>
      </c>
      <c r="D61" t="s">
        <v>276</v>
      </c>
      <c r="E61">
        <v>22592</v>
      </c>
      <c r="F61">
        <v>23506</v>
      </c>
      <c r="G61">
        <v>10881.09</v>
      </c>
    </row>
    <row r="62" spans="1:7" x14ac:dyDescent="0.3">
      <c r="A62">
        <v>20243</v>
      </c>
      <c r="B62" t="s">
        <v>169</v>
      </c>
      <c r="C62" t="s">
        <v>166</v>
      </c>
      <c r="D62" t="s">
        <v>275</v>
      </c>
      <c r="E62">
        <v>158767</v>
      </c>
      <c r="F62">
        <v>163387</v>
      </c>
      <c r="G62">
        <v>127994.3</v>
      </c>
    </row>
    <row r="63" spans="1:7" x14ac:dyDescent="0.3">
      <c r="A63">
        <v>20243</v>
      </c>
      <c r="B63" t="s">
        <v>169</v>
      </c>
      <c r="C63" t="s">
        <v>166</v>
      </c>
      <c r="D63" t="s">
        <v>276</v>
      </c>
      <c r="E63">
        <v>115059</v>
      </c>
      <c r="F63">
        <v>120551</v>
      </c>
      <c r="G63">
        <v>81673.58</v>
      </c>
    </row>
    <row r="64" spans="1:7" x14ac:dyDescent="0.3">
      <c r="A64">
        <v>20243</v>
      </c>
      <c r="B64" t="s">
        <v>170</v>
      </c>
      <c r="C64" t="s">
        <v>162</v>
      </c>
      <c r="D64" t="s">
        <v>275</v>
      </c>
      <c r="E64">
        <v>763950</v>
      </c>
      <c r="F64">
        <v>791149</v>
      </c>
      <c r="G64">
        <v>693808.02</v>
      </c>
    </row>
    <row r="65" spans="1:7" x14ac:dyDescent="0.3">
      <c r="A65">
        <v>20243</v>
      </c>
      <c r="B65" t="s">
        <v>170</v>
      </c>
      <c r="C65" t="s">
        <v>162</v>
      </c>
      <c r="D65" t="s">
        <v>276</v>
      </c>
      <c r="E65">
        <v>766513</v>
      </c>
      <c r="F65">
        <v>800776</v>
      </c>
      <c r="G65">
        <v>597531.96</v>
      </c>
    </row>
    <row r="66" spans="1:7" x14ac:dyDescent="0.3">
      <c r="A66">
        <v>20243</v>
      </c>
      <c r="B66" t="s">
        <v>171</v>
      </c>
      <c r="C66" t="s">
        <v>164</v>
      </c>
      <c r="D66" t="s">
        <v>275</v>
      </c>
      <c r="E66">
        <v>499314</v>
      </c>
      <c r="F66">
        <v>515281</v>
      </c>
      <c r="G66">
        <v>448885.2</v>
      </c>
    </row>
    <row r="67" spans="1:7" x14ac:dyDescent="0.3">
      <c r="A67">
        <v>20243</v>
      </c>
      <c r="B67" t="s">
        <v>171</v>
      </c>
      <c r="C67" t="s">
        <v>164</v>
      </c>
      <c r="D67" t="s">
        <v>276</v>
      </c>
      <c r="E67">
        <v>514539</v>
      </c>
      <c r="F67">
        <v>536796</v>
      </c>
      <c r="G67">
        <v>401818.47</v>
      </c>
    </row>
    <row r="68" spans="1:7" x14ac:dyDescent="0.3">
      <c r="A68">
        <v>20243</v>
      </c>
      <c r="B68" t="s">
        <v>172</v>
      </c>
      <c r="C68" t="s">
        <v>165</v>
      </c>
      <c r="D68" t="s">
        <v>275</v>
      </c>
      <c r="E68">
        <v>632171</v>
      </c>
      <c r="F68">
        <v>648306</v>
      </c>
      <c r="G68">
        <v>532111.53</v>
      </c>
    </row>
    <row r="69" spans="1:7" x14ac:dyDescent="0.3">
      <c r="A69">
        <v>20243</v>
      </c>
      <c r="B69" t="s">
        <v>172</v>
      </c>
      <c r="C69" t="s">
        <v>165</v>
      </c>
      <c r="D69" t="s">
        <v>276</v>
      </c>
      <c r="E69">
        <v>629387</v>
      </c>
      <c r="F69">
        <v>651590</v>
      </c>
      <c r="G69">
        <v>449723.05</v>
      </c>
    </row>
    <row r="70" spans="1:7" x14ac:dyDescent="0.3">
      <c r="A70">
        <v>20243</v>
      </c>
      <c r="B70" t="s">
        <v>173</v>
      </c>
      <c r="C70" t="s">
        <v>273</v>
      </c>
      <c r="D70" t="s">
        <v>275</v>
      </c>
      <c r="E70">
        <v>30995</v>
      </c>
      <c r="F70">
        <v>32245</v>
      </c>
      <c r="G70">
        <v>16231.52</v>
      </c>
    </row>
    <row r="71" spans="1:7" x14ac:dyDescent="0.3">
      <c r="A71">
        <v>20243</v>
      </c>
      <c r="B71" t="s">
        <v>173</v>
      </c>
      <c r="C71" t="s">
        <v>273</v>
      </c>
      <c r="D71" t="s">
        <v>276</v>
      </c>
      <c r="E71">
        <v>23107</v>
      </c>
      <c r="F71">
        <v>24193</v>
      </c>
      <c r="G71">
        <v>10225.06</v>
      </c>
    </row>
    <row r="72" spans="1:7" x14ac:dyDescent="0.3">
      <c r="A72">
        <v>20242</v>
      </c>
      <c r="B72" t="s">
        <v>169</v>
      </c>
      <c r="C72" t="s">
        <v>166</v>
      </c>
      <c r="D72" t="s">
        <v>275</v>
      </c>
      <c r="E72">
        <v>153747</v>
      </c>
      <c r="F72">
        <v>158419</v>
      </c>
      <c r="G72">
        <v>137284.37</v>
      </c>
    </row>
    <row r="73" spans="1:7" x14ac:dyDescent="0.3">
      <c r="A73">
        <v>20242</v>
      </c>
      <c r="B73" t="s">
        <v>169</v>
      </c>
      <c r="C73" t="s">
        <v>166</v>
      </c>
      <c r="D73" t="s">
        <v>276</v>
      </c>
      <c r="E73">
        <v>111213</v>
      </c>
      <c r="F73">
        <v>117010</v>
      </c>
      <c r="G73">
        <v>92203.46</v>
      </c>
    </row>
    <row r="74" spans="1:7" x14ac:dyDescent="0.3">
      <c r="A74">
        <v>20242</v>
      </c>
      <c r="B74" t="s">
        <v>170</v>
      </c>
      <c r="C74" t="s">
        <v>162</v>
      </c>
      <c r="D74" t="s">
        <v>275</v>
      </c>
      <c r="E74">
        <v>763161</v>
      </c>
      <c r="F74">
        <v>790694</v>
      </c>
      <c r="G74">
        <v>706612.42</v>
      </c>
    </row>
    <row r="75" spans="1:7" x14ac:dyDescent="0.3">
      <c r="A75">
        <v>20242</v>
      </c>
      <c r="B75" t="s">
        <v>170</v>
      </c>
      <c r="C75" t="s">
        <v>162</v>
      </c>
      <c r="D75" t="s">
        <v>276</v>
      </c>
      <c r="E75">
        <v>767090</v>
      </c>
      <c r="F75">
        <v>803014</v>
      </c>
      <c r="G75">
        <v>626419.19999999995</v>
      </c>
    </row>
    <row r="76" spans="1:7" x14ac:dyDescent="0.3">
      <c r="A76">
        <v>20242</v>
      </c>
      <c r="B76" t="s">
        <v>171</v>
      </c>
      <c r="C76" t="s">
        <v>164</v>
      </c>
      <c r="D76" t="s">
        <v>275</v>
      </c>
      <c r="E76">
        <v>497993</v>
      </c>
      <c r="F76">
        <v>514205</v>
      </c>
      <c r="G76">
        <v>454727.79</v>
      </c>
    </row>
    <row r="77" spans="1:7" x14ac:dyDescent="0.3">
      <c r="A77">
        <v>20242</v>
      </c>
      <c r="B77" t="s">
        <v>171</v>
      </c>
      <c r="C77" t="s">
        <v>164</v>
      </c>
      <c r="D77" t="s">
        <v>276</v>
      </c>
      <c r="E77">
        <v>513401</v>
      </c>
      <c r="F77">
        <v>535923</v>
      </c>
      <c r="G77">
        <v>410478.95</v>
      </c>
    </row>
    <row r="78" spans="1:7" x14ac:dyDescent="0.3">
      <c r="A78">
        <v>20242</v>
      </c>
      <c r="B78" t="s">
        <v>172</v>
      </c>
      <c r="C78" t="s">
        <v>165</v>
      </c>
      <c r="D78" t="s">
        <v>275</v>
      </c>
      <c r="E78">
        <v>629475</v>
      </c>
      <c r="F78">
        <v>645755</v>
      </c>
      <c r="G78">
        <v>535401.59</v>
      </c>
    </row>
    <row r="79" spans="1:7" x14ac:dyDescent="0.3">
      <c r="A79">
        <v>20242</v>
      </c>
      <c r="B79" t="s">
        <v>172</v>
      </c>
      <c r="C79" t="s">
        <v>165</v>
      </c>
      <c r="D79" t="s">
        <v>276</v>
      </c>
      <c r="E79">
        <v>629528</v>
      </c>
      <c r="F79">
        <v>652064</v>
      </c>
      <c r="G79">
        <v>454253.6</v>
      </c>
    </row>
    <row r="80" spans="1:7" x14ac:dyDescent="0.3">
      <c r="A80">
        <v>20242</v>
      </c>
      <c r="B80" t="s">
        <v>173</v>
      </c>
      <c r="C80" t="s">
        <v>273</v>
      </c>
      <c r="D80" t="s">
        <v>275</v>
      </c>
      <c r="E80">
        <v>30083</v>
      </c>
      <c r="F80">
        <v>31339</v>
      </c>
      <c r="G80">
        <v>16576.669999999998</v>
      </c>
    </row>
    <row r="81" spans="1:7" x14ac:dyDescent="0.3">
      <c r="A81">
        <v>20242</v>
      </c>
      <c r="B81" t="s">
        <v>173</v>
      </c>
      <c r="C81" t="s">
        <v>273</v>
      </c>
      <c r="D81" t="s">
        <v>276</v>
      </c>
      <c r="E81">
        <v>22888</v>
      </c>
      <c r="F81">
        <v>24001</v>
      </c>
      <c r="G81">
        <v>10394.52</v>
      </c>
    </row>
    <row r="82" spans="1:7" x14ac:dyDescent="0.3">
      <c r="A82">
        <v>20241</v>
      </c>
      <c r="B82" t="s">
        <v>169</v>
      </c>
      <c r="C82" t="s">
        <v>166</v>
      </c>
      <c r="D82" t="s">
        <v>275</v>
      </c>
      <c r="E82">
        <v>156686</v>
      </c>
      <c r="F82">
        <v>161002</v>
      </c>
      <c r="G82">
        <v>136773.19</v>
      </c>
    </row>
    <row r="83" spans="1:7" x14ac:dyDescent="0.3">
      <c r="A83">
        <v>20241</v>
      </c>
      <c r="B83" t="s">
        <v>169</v>
      </c>
      <c r="C83" t="s">
        <v>166</v>
      </c>
      <c r="D83" t="s">
        <v>276</v>
      </c>
      <c r="E83">
        <v>115819</v>
      </c>
      <c r="F83">
        <v>121609</v>
      </c>
      <c r="G83">
        <v>94542.57</v>
      </c>
    </row>
    <row r="84" spans="1:7" x14ac:dyDescent="0.3">
      <c r="A84">
        <v>20241</v>
      </c>
      <c r="B84" t="s">
        <v>170</v>
      </c>
      <c r="C84" t="s">
        <v>162</v>
      </c>
      <c r="D84" t="s">
        <v>275</v>
      </c>
      <c r="E84">
        <v>761516</v>
      </c>
      <c r="F84">
        <v>787694</v>
      </c>
      <c r="G84">
        <v>696928.14</v>
      </c>
    </row>
    <row r="85" spans="1:7" x14ac:dyDescent="0.3">
      <c r="A85">
        <v>20241</v>
      </c>
      <c r="B85" t="s">
        <v>170</v>
      </c>
      <c r="C85" t="s">
        <v>162</v>
      </c>
      <c r="D85" t="s">
        <v>276</v>
      </c>
      <c r="E85">
        <v>766395</v>
      </c>
      <c r="F85">
        <v>801369</v>
      </c>
      <c r="G85">
        <v>622452.82999999996</v>
      </c>
    </row>
    <row r="86" spans="1:7" x14ac:dyDescent="0.3">
      <c r="A86">
        <v>20241</v>
      </c>
      <c r="B86" t="s">
        <v>171</v>
      </c>
      <c r="C86" t="s">
        <v>164</v>
      </c>
      <c r="D86" t="s">
        <v>275</v>
      </c>
      <c r="E86">
        <v>497396</v>
      </c>
      <c r="F86">
        <v>512946</v>
      </c>
      <c r="G86">
        <v>449781.33</v>
      </c>
    </row>
    <row r="87" spans="1:7" x14ac:dyDescent="0.3">
      <c r="A87">
        <v>20241</v>
      </c>
      <c r="B87" t="s">
        <v>171</v>
      </c>
      <c r="C87" t="s">
        <v>164</v>
      </c>
      <c r="D87" t="s">
        <v>276</v>
      </c>
      <c r="E87">
        <v>512451</v>
      </c>
      <c r="F87">
        <v>534466</v>
      </c>
      <c r="G87">
        <v>408089.11</v>
      </c>
    </row>
    <row r="88" spans="1:7" x14ac:dyDescent="0.3">
      <c r="A88">
        <v>20241</v>
      </c>
      <c r="B88" t="s">
        <v>172</v>
      </c>
      <c r="C88" t="s">
        <v>165</v>
      </c>
      <c r="D88" t="s">
        <v>275</v>
      </c>
      <c r="E88">
        <v>634284</v>
      </c>
      <c r="F88">
        <v>650441</v>
      </c>
      <c r="G88">
        <v>531297.68999999994</v>
      </c>
    </row>
    <row r="89" spans="1:7" x14ac:dyDescent="0.3">
      <c r="A89">
        <v>20241</v>
      </c>
      <c r="B89" t="s">
        <v>172</v>
      </c>
      <c r="C89" t="s">
        <v>165</v>
      </c>
      <c r="D89" t="s">
        <v>276</v>
      </c>
      <c r="E89">
        <v>632000</v>
      </c>
      <c r="F89">
        <v>654220</v>
      </c>
      <c r="G89">
        <v>451603.34</v>
      </c>
    </row>
    <row r="90" spans="1:7" x14ac:dyDescent="0.3">
      <c r="A90">
        <v>20241</v>
      </c>
      <c r="B90" t="s">
        <v>173</v>
      </c>
      <c r="C90" t="s">
        <v>273</v>
      </c>
      <c r="D90" t="s">
        <v>275</v>
      </c>
      <c r="E90">
        <v>28788</v>
      </c>
      <c r="F90">
        <v>29928</v>
      </c>
      <c r="G90">
        <v>15081.27</v>
      </c>
    </row>
    <row r="91" spans="1:7" x14ac:dyDescent="0.3">
      <c r="A91">
        <v>20241</v>
      </c>
      <c r="B91" t="s">
        <v>173</v>
      </c>
      <c r="C91" t="s">
        <v>273</v>
      </c>
      <c r="D91" t="s">
        <v>276</v>
      </c>
      <c r="E91">
        <v>21871</v>
      </c>
      <c r="F91">
        <v>22918</v>
      </c>
      <c r="G91">
        <v>9544.41</v>
      </c>
    </row>
    <row r="92" spans="1:7" x14ac:dyDescent="0.3">
      <c r="A92">
        <v>20234</v>
      </c>
      <c r="B92" t="s">
        <v>169</v>
      </c>
      <c r="C92" t="s">
        <v>166</v>
      </c>
      <c r="D92" t="s">
        <v>275</v>
      </c>
      <c r="E92">
        <v>160603</v>
      </c>
      <c r="F92">
        <v>164679</v>
      </c>
      <c r="G92">
        <v>144633.51</v>
      </c>
    </row>
    <row r="93" spans="1:7" x14ac:dyDescent="0.3">
      <c r="A93">
        <v>20234</v>
      </c>
      <c r="B93" t="s">
        <v>169</v>
      </c>
      <c r="C93" t="s">
        <v>166</v>
      </c>
      <c r="D93" t="s">
        <v>276</v>
      </c>
      <c r="E93">
        <v>121460</v>
      </c>
      <c r="F93">
        <v>126729</v>
      </c>
      <c r="G93">
        <v>100128.32000000001</v>
      </c>
    </row>
    <row r="94" spans="1:7" x14ac:dyDescent="0.3">
      <c r="A94">
        <v>20234</v>
      </c>
      <c r="B94" t="s">
        <v>170</v>
      </c>
      <c r="C94" t="s">
        <v>162</v>
      </c>
      <c r="D94" t="s">
        <v>275</v>
      </c>
      <c r="E94">
        <v>758218</v>
      </c>
      <c r="F94">
        <v>781782</v>
      </c>
      <c r="G94">
        <v>709054.15</v>
      </c>
    </row>
    <row r="95" spans="1:7" x14ac:dyDescent="0.3">
      <c r="A95">
        <v>20234</v>
      </c>
      <c r="B95" t="s">
        <v>170</v>
      </c>
      <c r="C95" t="s">
        <v>162</v>
      </c>
      <c r="D95" t="s">
        <v>276</v>
      </c>
      <c r="E95">
        <v>763658</v>
      </c>
      <c r="F95">
        <v>795215</v>
      </c>
      <c r="G95">
        <v>629238.88</v>
      </c>
    </row>
    <row r="96" spans="1:7" x14ac:dyDescent="0.3">
      <c r="A96">
        <v>20234</v>
      </c>
      <c r="B96" t="s">
        <v>171</v>
      </c>
      <c r="C96" t="s">
        <v>164</v>
      </c>
      <c r="D96" t="s">
        <v>275</v>
      </c>
      <c r="E96">
        <v>495008</v>
      </c>
      <c r="F96">
        <v>509380</v>
      </c>
      <c r="G96">
        <v>455245.81</v>
      </c>
    </row>
    <row r="97" spans="1:7" x14ac:dyDescent="0.3">
      <c r="A97">
        <v>20234</v>
      </c>
      <c r="B97" t="s">
        <v>171</v>
      </c>
      <c r="C97" t="s">
        <v>164</v>
      </c>
      <c r="D97" t="s">
        <v>276</v>
      </c>
      <c r="E97">
        <v>509614</v>
      </c>
      <c r="F97">
        <v>530106</v>
      </c>
      <c r="G97">
        <v>410402.59</v>
      </c>
    </row>
    <row r="98" spans="1:7" x14ac:dyDescent="0.3">
      <c r="A98">
        <v>20234</v>
      </c>
      <c r="B98" t="s">
        <v>172</v>
      </c>
      <c r="C98" t="s">
        <v>165</v>
      </c>
      <c r="D98" t="s">
        <v>275</v>
      </c>
      <c r="E98">
        <v>628547</v>
      </c>
      <c r="F98">
        <v>643440</v>
      </c>
      <c r="G98">
        <v>535038.18999999994</v>
      </c>
    </row>
    <row r="99" spans="1:7" x14ac:dyDescent="0.3">
      <c r="A99">
        <v>20234</v>
      </c>
      <c r="B99" t="s">
        <v>172</v>
      </c>
      <c r="C99" t="s">
        <v>165</v>
      </c>
      <c r="D99" t="s">
        <v>276</v>
      </c>
      <c r="E99">
        <v>626999</v>
      </c>
      <c r="F99">
        <v>647860</v>
      </c>
      <c r="G99">
        <v>452552.62</v>
      </c>
    </row>
    <row r="100" spans="1:7" x14ac:dyDescent="0.3">
      <c r="A100">
        <v>20234</v>
      </c>
      <c r="B100" t="s">
        <v>173</v>
      </c>
      <c r="C100" t="s">
        <v>273</v>
      </c>
      <c r="D100" t="s">
        <v>275</v>
      </c>
      <c r="E100">
        <v>25530</v>
      </c>
      <c r="F100">
        <v>26369</v>
      </c>
      <c r="G100">
        <v>14902.59</v>
      </c>
    </row>
    <row r="101" spans="1:7" x14ac:dyDescent="0.3">
      <c r="A101">
        <v>20234</v>
      </c>
      <c r="B101" t="s">
        <v>173</v>
      </c>
      <c r="C101" t="s">
        <v>273</v>
      </c>
      <c r="D101" t="s">
        <v>276</v>
      </c>
      <c r="E101">
        <v>19524</v>
      </c>
      <c r="F101">
        <v>20316</v>
      </c>
      <c r="G101">
        <v>9272.76</v>
      </c>
    </row>
    <row r="102" spans="1:7" x14ac:dyDescent="0.3">
      <c r="A102">
        <v>20233</v>
      </c>
      <c r="B102" t="s">
        <v>169</v>
      </c>
      <c r="C102" t="s">
        <v>166</v>
      </c>
      <c r="D102" t="s">
        <v>275</v>
      </c>
      <c r="E102">
        <v>159070</v>
      </c>
      <c r="F102">
        <v>163835</v>
      </c>
      <c r="G102">
        <v>129435.48</v>
      </c>
    </row>
    <row r="103" spans="1:7" x14ac:dyDescent="0.3">
      <c r="A103">
        <v>20233</v>
      </c>
      <c r="B103" t="s">
        <v>169</v>
      </c>
      <c r="C103" t="s">
        <v>166</v>
      </c>
      <c r="D103" t="s">
        <v>276</v>
      </c>
      <c r="E103">
        <v>117170</v>
      </c>
      <c r="F103">
        <v>122908</v>
      </c>
      <c r="G103">
        <v>83686.86</v>
      </c>
    </row>
    <row r="104" spans="1:7" x14ac:dyDescent="0.3">
      <c r="A104">
        <v>20233</v>
      </c>
      <c r="B104" t="s">
        <v>170</v>
      </c>
      <c r="C104" t="s">
        <v>162</v>
      </c>
      <c r="D104" t="s">
        <v>275</v>
      </c>
      <c r="E104">
        <v>767623</v>
      </c>
      <c r="F104">
        <v>794146</v>
      </c>
      <c r="G104">
        <v>702345.38</v>
      </c>
    </row>
    <row r="105" spans="1:7" x14ac:dyDescent="0.3">
      <c r="A105">
        <v>20233</v>
      </c>
      <c r="B105" t="s">
        <v>170</v>
      </c>
      <c r="C105" t="s">
        <v>162</v>
      </c>
      <c r="D105" t="s">
        <v>276</v>
      </c>
      <c r="E105">
        <v>766958</v>
      </c>
      <c r="F105">
        <v>801316</v>
      </c>
      <c r="G105">
        <v>601282.28</v>
      </c>
    </row>
    <row r="106" spans="1:7" x14ac:dyDescent="0.3">
      <c r="A106">
        <v>20233</v>
      </c>
      <c r="B106" t="s">
        <v>171</v>
      </c>
      <c r="C106" t="s">
        <v>164</v>
      </c>
      <c r="D106" t="s">
        <v>275</v>
      </c>
      <c r="E106">
        <v>500208</v>
      </c>
      <c r="F106">
        <v>515870</v>
      </c>
      <c r="G106">
        <v>453005.92</v>
      </c>
    </row>
    <row r="107" spans="1:7" x14ac:dyDescent="0.3">
      <c r="A107">
        <v>20233</v>
      </c>
      <c r="B107" t="s">
        <v>171</v>
      </c>
      <c r="C107" t="s">
        <v>164</v>
      </c>
      <c r="D107" t="s">
        <v>276</v>
      </c>
      <c r="E107">
        <v>511626</v>
      </c>
      <c r="F107">
        <v>533291</v>
      </c>
      <c r="G107">
        <v>401102.61</v>
      </c>
    </row>
    <row r="108" spans="1:7" x14ac:dyDescent="0.3">
      <c r="A108">
        <v>20233</v>
      </c>
      <c r="B108" t="s">
        <v>172</v>
      </c>
      <c r="C108" t="s">
        <v>165</v>
      </c>
      <c r="D108" t="s">
        <v>275</v>
      </c>
      <c r="E108">
        <v>631079</v>
      </c>
      <c r="F108">
        <v>646656</v>
      </c>
      <c r="G108">
        <v>533846.30000000005</v>
      </c>
    </row>
    <row r="109" spans="1:7" x14ac:dyDescent="0.3">
      <c r="A109">
        <v>20233</v>
      </c>
      <c r="B109" t="s">
        <v>172</v>
      </c>
      <c r="C109" t="s">
        <v>165</v>
      </c>
      <c r="D109" t="s">
        <v>276</v>
      </c>
      <c r="E109">
        <v>627087</v>
      </c>
      <c r="F109">
        <v>648707</v>
      </c>
      <c r="G109">
        <v>447224.35</v>
      </c>
    </row>
    <row r="110" spans="1:7" x14ac:dyDescent="0.3">
      <c r="A110">
        <v>20233</v>
      </c>
      <c r="B110" t="s">
        <v>173</v>
      </c>
      <c r="C110" t="s">
        <v>273</v>
      </c>
      <c r="D110" t="s">
        <v>275</v>
      </c>
      <c r="E110">
        <v>27133</v>
      </c>
      <c r="F110">
        <v>28123</v>
      </c>
      <c r="G110">
        <v>14114.91</v>
      </c>
    </row>
    <row r="111" spans="1:7" x14ac:dyDescent="0.3">
      <c r="A111">
        <v>20233</v>
      </c>
      <c r="B111" t="s">
        <v>173</v>
      </c>
      <c r="C111" t="s">
        <v>273</v>
      </c>
      <c r="D111" t="s">
        <v>276</v>
      </c>
      <c r="E111">
        <v>19709</v>
      </c>
      <c r="F111">
        <v>20616</v>
      </c>
      <c r="G111">
        <v>8689.41</v>
      </c>
    </row>
    <row r="112" spans="1:7" x14ac:dyDescent="0.3">
      <c r="A112">
        <v>20232</v>
      </c>
      <c r="B112" t="s">
        <v>169</v>
      </c>
      <c r="C112" t="s">
        <v>166</v>
      </c>
      <c r="D112" t="s">
        <v>275</v>
      </c>
      <c r="E112">
        <v>155878</v>
      </c>
      <c r="F112">
        <v>160553</v>
      </c>
      <c r="G112">
        <v>138080.13</v>
      </c>
    </row>
    <row r="113" spans="1:7" x14ac:dyDescent="0.3">
      <c r="A113">
        <v>20232</v>
      </c>
      <c r="B113" t="s">
        <v>169</v>
      </c>
      <c r="C113" t="s">
        <v>166</v>
      </c>
      <c r="D113" t="s">
        <v>276</v>
      </c>
      <c r="E113">
        <v>113483</v>
      </c>
      <c r="F113">
        <v>119165</v>
      </c>
      <c r="G113">
        <v>93564.98</v>
      </c>
    </row>
    <row r="114" spans="1:7" x14ac:dyDescent="0.3">
      <c r="A114">
        <v>20232</v>
      </c>
      <c r="B114" t="s">
        <v>170</v>
      </c>
      <c r="C114" t="s">
        <v>162</v>
      </c>
      <c r="D114" t="s">
        <v>275</v>
      </c>
      <c r="E114">
        <v>770142</v>
      </c>
      <c r="F114">
        <v>796965</v>
      </c>
      <c r="G114">
        <v>713524.94</v>
      </c>
    </row>
    <row r="115" spans="1:7" x14ac:dyDescent="0.3">
      <c r="A115">
        <v>20232</v>
      </c>
      <c r="B115" t="s">
        <v>170</v>
      </c>
      <c r="C115" t="s">
        <v>162</v>
      </c>
      <c r="D115" t="s">
        <v>276</v>
      </c>
      <c r="E115">
        <v>768670</v>
      </c>
      <c r="F115">
        <v>803427</v>
      </c>
      <c r="G115">
        <v>628052.88</v>
      </c>
    </row>
    <row r="116" spans="1:7" x14ac:dyDescent="0.3">
      <c r="A116">
        <v>20232</v>
      </c>
      <c r="B116" t="s">
        <v>171</v>
      </c>
      <c r="C116" t="s">
        <v>164</v>
      </c>
      <c r="D116" t="s">
        <v>275</v>
      </c>
      <c r="E116">
        <v>500173</v>
      </c>
      <c r="F116">
        <v>515717</v>
      </c>
      <c r="G116">
        <v>457000.39</v>
      </c>
    </row>
    <row r="117" spans="1:7" x14ac:dyDescent="0.3">
      <c r="A117">
        <v>20232</v>
      </c>
      <c r="B117" t="s">
        <v>171</v>
      </c>
      <c r="C117" t="s">
        <v>164</v>
      </c>
      <c r="D117" t="s">
        <v>276</v>
      </c>
      <c r="E117">
        <v>510927</v>
      </c>
      <c r="F117">
        <v>532305</v>
      </c>
      <c r="G117">
        <v>407762.04</v>
      </c>
    </row>
    <row r="118" spans="1:7" x14ac:dyDescent="0.3">
      <c r="A118">
        <v>20232</v>
      </c>
      <c r="B118" t="s">
        <v>172</v>
      </c>
      <c r="C118" t="s">
        <v>165</v>
      </c>
      <c r="D118" t="s">
        <v>275</v>
      </c>
      <c r="E118">
        <v>629729</v>
      </c>
      <c r="F118">
        <v>645228</v>
      </c>
      <c r="G118">
        <v>535096.26</v>
      </c>
    </row>
    <row r="119" spans="1:7" x14ac:dyDescent="0.3">
      <c r="A119">
        <v>20232</v>
      </c>
      <c r="B119" t="s">
        <v>172</v>
      </c>
      <c r="C119" t="s">
        <v>165</v>
      </c>
      <c r="D119" t="s">
        <v>276</v>
      </c>
      <c r="E119">
        <v>626562</v>
      </c>
      <c r="F119">
        <v>648264</v>
      </c>
      <c r="G119">
        <v>448922.19</v>
      </c>
    </row>
    <row r="120" spans="1:7" x14ac:dyDescent="0.3">
      <c r="A120">
        <v>20232</v>
      </c>
      <c r="B120" t="s">
        <v>173</v>
      </c>
      <c r="C120" t="s">
        <v>273</v>
      </c>
      <c r="D120" t="s">
        <v>275</v>
      </c>
      <c r="E120">
        <v>26846</v>
      </c>
      <c r="F120">
        <v>27848</v>
      </c>
      <c r="G120">
        <v>14359.01</v>
      </c>
    </row>
    <row r="121" spans="1:7" x14ac:dyDescent="0.3">
      <c r="A121">
        <v>20232</v>
      </c>
      <c r="B121" t="s">
        <v>173</v>
      </c>
      <c r="C121" t="s">
        <v>273</v>
      </c>
      <c r="D121" t="s">
        <v>276</v>
      </c>
      <c r="E121">
        <v>19528</v>
      </c>
      <c r="F121">
        <v>20410</v>
      </c>
      <c r="G121">
        <v>8781.35</v>
      </c>
    </row>
    <row r="122" spans="1:7" x14ac:dyDescent="0.3">
      <c r="A122">
        <v>20231</v>
      </c>
      <c r="B122" t="s">
        <v>169</v>
      </c>
      <c r="C122" t="s">
        <v>166</v>
      </c>
      <c r="D122" t="s">
        <v>275</v>
      </c>
      <c r="E122">
        <v>156790</v>
      </c>
      <c r="F122">
        <v>160883</v>
      </c>
      <c r="G122">
        <v>136477.01999999999</v>
      </c>
    </row>
    <row r="123" spans="1:7" x14ac:dyDescent="0.3">
      <c r="A123">
        <v>20231</v>
      </c>
      <c r="B123" t="s">
        <v>169</v>
      </c>
      <c r="C123" t="s">
        <v>166</v>
      </c>
      <c r="D123" t="s">
        <v>276</v>
      </c>
      <c r="E123">
        <v>117140</v>
      </c>
      <c r="F123">
        <v>122678</v>
      </c>
      <c r="G123">
        <v>94978.58</v>
      </c>
    </row>
    <row r="124" spans="1:7" x14ac:dyDescent="0.3">
      <c r="A124">
        <v>20231</v>
      </c>
      <c r="B124" t="s">
        <v>170</v>
      </c>
      <c r="C124" t="s">
        <v>162</v>
      </c>
      <c r="D124" t="s">
        <v>275</v>
      </c>
      <c r="E124">
        <v>766533</v>
      </c>
      <c r="F124">
        <v>791151</v>
      </c>
      <c r="G124">
        <v>702318.46</v>
      </c>
    </row>
    <row r="125" spans="1:7" x14ac:dyDescent="0.3">
      <c r="A125">
        <v>20231</v>
      </c>
      <c r="B125" t="s">
        <v>170</v>
      </c>
      <c r="C125" t="s">
        <v>162</v>
      </c>
      <c r="D125" t="s">
        <v>276</v>
      </c>
      <c r="E125">
        <v>768510</v>
      </c>
      <c r="F125">
        <v>801554</v>
      </c>
      <c r="G125">
        <v>622947.16</v>
      </c>
    </row>
    <row r="126" spans="1:7" x14ac:dyDescent="0.3">
      <c r="A126">
        <v>20231</v>
      </c>
      <c r="B126" t="s">
        <v>171</v>
      </c>
      <c r="C126" t="s">
        <v>164</v>
      </c>
      <c r="D126" t="s">
        <v>275</v>
      </c>
      <c r="E126">
        <v>498774</v>
      </c>
      <c r="F126">
        <v>513531</v>
      </c>
      <c r="G126">
        <v>451226.64</v>
      </c>
    </row>
    <row r="127" spans="1:7" x14ac:dyDescent="0.3">
      <c r="A127">
        <v>20231</v>
      </c>
      <c r="B127" t="s">
        <v>171</v>
      </c>
      <c r="C127" t="s">
        <v>164</v>
      </c>
      <c r="D127" t="s">
        <v>276</v>
      </c>
      <c r="E127">
        <v>509764</v>
      </c>
      <c r="F127">
        <v>530342</v>
      </c>
      <c r="G127">
        <v>404441.17</v>
      </c>
    </row>
    <row r="128" spans="1:7" x14ac:dyDescent="0.3">
      <c r="A128">
        <v>20231</v>
      </c>
      <c r="B128" t="s">
        <v>172</v>
      </c>
      <c r="C128" t="s">
        <v>165</v>
      </c>
      <c r="D128" t="s">
        <v>275</v>
      </c>
      <c r="E128">
        <v>632013</v>
      </c>
      <c r="F128">
        <v>647267</v>
      </c>
      <c r="G128">
        <v>529441.92000000004</v>
      </c>
    </row>
    <row r="129" spans="1:7" x14ac:dyDescent="0.3">
      <c r="A129">
        <v>20231</v>
      </c>
      <c r="B129" t="s">
        <v>172</v>
      </c>
      <c r="C129" t="s">
        <v>165</v>
      </c>
      <c r="D129" t="s">
        <v>276</v>
      </c>
      <c r="E129">
        <v>626927</v>
      </c>
      <c r="F129">
        <v>648128</v>
      </c>
      <c r="G129">
        <v>444291.41</v>
      </c>
    </row>
    <row r="130" spans="1:7" x14ac:dyDescent="0.3">
      <c r="A130">
        <v>20231</v>
      </c>
      <c r="B130" t="s">
        <v>173</v>
      </c>
      <c r="C130" t="s">
        <v>273</v>
      </c>
      <c r="D130" t="s">
        <v>275</v>
      </c>
      <c r="E130">
        <v>25702</v>
      </c>
      <c r="F130">
        <v>26607</v>
      </c>
      <c r="G130">
        <v>13216.41</v>
      </c>
    </row>
    <row r="131" spans="1:7" x14ac:dyDescent="0.3">
      <c r="A131">
        <v>20231</v>
      </c>
      <c r="B131" t="s">
        <v>173</v>
      </c>
      <c r="C131" t="s">
        <v>273</v>
      </c>
      <c r="D131" t="s">
        <v>276</v>
      </c>
      <c r="E131">
        <v>18544</v>
      </c>
      <c r="F131">
        <v>19321</v>
      </c>
      <c r="G131">
        <v>8021.3</v>
      </c>
    </row>
    <row r="132" spans="1:7" x14ac:dyDescent="0.3">
      <c r="A132">
        <v>20224</v>
      </c>
      <c r="B132" t="s">
        <v>169</v>
      </c>
      <c r="C132" t="s">
        <v>166</v>
      </c>
      <c r="D132" t="s">
        <v>275</v>
      </c>
      <c r="E132">
        <v>160315</v>
      </c>
      <c r="F132">
        <v>164107</v>
      </c>
      <c r="G132">
        <v>144579</v>
      </c>
    </row>
    <row r="133" spans="1:7" x14ac:dyDescent="0.3">
      <c r="A133">
        <v>20224</v>
      </c>
      <c r="B133" t="s">
        <v>169</v>
      </c>
      <c r="C133" t="s">
        <v>166</v>
      </c>
      <c r="D133" t="s">
        <v>276</v>
      </c>
      <c r="E133">
        <v>123381</v>
      </c>
      <c r="F133">
        <v>128333</v>
      </c>
      <c r="G133">
        <v>101899.57</v>
      </c>
    </row>
    <row r="134" spans="1:7" x14ac:dyDescent="0.3">
      <c r="A134">
        <v>20224</v>
      </c>
      <c r="B134" t="s">
        <v>170</v>
      </c>
      <c r="C134" t="s">
        <v>162</v>
      </c>
      <c r="D134" t="s">
        <v>275</v>
      </c>
      <c r="E134">
        <v>759962</v>
      </c>
      <c r="F134">
        <v>783003</v>
      </c>
      <c r="G134">
        <v>714647.28</v>
      </c>
    </row>
    <row r="135" spans="1:7" x14ac:dyDescent="0.3">
      <c r="A135">
        <v>20224</v>
      </c>
      <c r="B135" t="s">
        <v>170</v>
      </c>
      <c r="C135" t="s">
        <v>162</v>
      </c>
      <c r="D135" t="s">
        <v>276</v>
      </c>
      <c r="E135">
        <v>762421</v>
      </c>
      <c r="F135">
        <v>791968</v>
      </c>
      <c r="G135">
        <v>630673.55000000005</v>
      </c>
    </row>
    <row r="136" spans="1:7" x14ac:dyDescent="0.3">
      <c r="A136">
        <v>20224</v>
      </c>
      <c r="B136" t="s">
        <v>171</v>
      </c>
      <c r="C136" t="s">
        <v>164</v>
      </c>
      <c r="D136" t="s">
        <v>275</v>
      </c>
      <c r="E136">
        <v>495544</v>
      </c>
      <c r="F136">
        <v>509641</v>
      </c>
      <c r="G136">
        <v>457146.82</v>
      </c>
    </row>
    <row r="137" spans="1:7" x14ac:dyDescent="0.3">
      <c r="A137">
        <v>20224</v>
      </c>
      <c r="B137" t="s">
        <v>171</v>
      </c>
      <c r="C137" t="s">
        <v>164</v>
      </c>
      <c r="D137" t="s">
        <v>276</v>
      </c>
      <c r="E137">
        <v>506275</v>
      </c>
      <c r="F137">
        <v>525154</v>
      </c>
      <c r="G137">
        <v>407678.09</v>
      </c>
    </row>
    <row r="138" spans="1:7" x14ac:dyDescent="0.3">
      <c r="A138">
        <v>20224</v>
      </c>
      <c r="B138" t="s">
        <v>172</v>
      </c>
      <c r="C138" t="s">
        <v>165</v>
      </c>
      <c r="D138" t="s">
        <v>275</v>
      </c>
      <c r="E138">
        <v>624483</v>
      </c>
      <c r="F138">
        <v>639001</v>
      </c>
      <c r="G138">
        <v>532889.1</v>
      </c>
    </row>
    <row r="139" spans="1:7" x14ac:dyDescent="0.3">
      <c r="A139">
        <v>20224</v>
      </c>
      <c r="B139" t="s">
        <v>172</v>
      </c>
      <c r="C139" t="s">
        <v>165</v>
      </c>
      <c r="D139" t="s">
        <v>276</v>
      </c>
      <c r="E139">
        <v>620590</v>
      </c>
      <c r="F139">
        <v>640428</v>
      </c>
      <c r="G139">
        <v>446077.4</v>
      </c>
    </row>
    <row r="140" spans="1:7" x14ac:dyDescent="0.3">
      <c r="A140">
        <v>20224</v>
      </c>
      <c r="B140" t="s">
        <v>173</v>
      </c>
      <c r="C140" t="s">
        <v>273</v>
      </c>
      <c r="D140" t="s">
        <v>275</v>
      </c>
      <c r="E140">
        <v>22721</v>
      </c>
      <c r="F140">
        <v>23426</v>
      </c>
      <c r="G140">
        <v>13054.21</v>
      </c>
    </row>
    <row r="141" spans="1:7" x14ac:dyDescent="0.3">
      <c r="A141">
        <v>20224</v>
      </c>
      <c r="B141" t="s">
        <v>173</v>
      </c>
      <c r="C141" t="s">
        <v>273</v>
      </c>
      <c r="D141" t="s">
        <v>276</v>
      </c>
      <c r="E141">
        <v>16563</v>
      </c>
      <c r="F141">
        <v>17178</v>
      </c>
      <c r="G141">
        <v>7752</v>
      </c>
    </row>
    <row r="142" spans="1:7" x14ac:dyDescent="0.3">
      <c r="A142">
        <v>20223</v>
      </c>
      <c r="B142" t="s">
        <v>169</v>
      </c>
      <c r="C142" t="s">
        <v>166</v>
      </c>
      <c r="D142" t="s">
        <v>275</v>
      </c>
      <c r="E142">
        <v>160068</v>
      </c>
      <c r="F142">
        <v>164577</v>
      </c>
      <c r="G142">
        <v>129205.81</v>
      </c>
    </row>
    <row r="143" spans="1:7" x14ac:dyDescent="0.3">
      <c r="A143">
        <v>20223</v>
      </c>
      <c r="B143" t="s">
        <v>169</v>
      </c>
      <c r="C143" t="s">
        <v>166</v>
      </c>
      <c r="D143" t="s">
        <v>276</v>
      </c>
      <c r="E143">
        <v>120664</v>
      </c>
      <c r="F143">
        <v>126271</v>
      </c>
      <c r="G143">
        <v>85017.32</v>
      </c>
    </row>
    <row r="144" spans="1:7" x14ac:dyDescent="0.3">
      <c r="A144">
        <v>20223</v>
      </c>
      <c r="B144" t="s">
        <v>170</v>
      </c>
      <c r="C144" t="s">
        <v>162</v>
      </c>
      <c r="D144" t="s">
        <v>275</v>
      </c>
      <c r="E144">
        <v>770687</v>
      </c>
      <c r="F144">
        <v>796318</v>
      </c>
      <c r="G144">
        <v>704699.04</v>
      </c>
    </row>
    <row r="145" spans="1:7" x14ac:dyDescent="0.3">
      <c r="A145">
        <v>20223</v>
      </c>
      <c r="B145" t="s">
        <v>170</v>
      </c>
      <c r="C145" t="s">
        <v>162</v>
      </c>
      <c r="D145" t="s">
        <v>276</v>
      </c>
      <c r="E145">
        <v>766281</v>
      </c>
      <c r="F145">
        <v>798816</v>
      </c>
      <c r="G145">
        <v>597919.27</v>
      </c>
    </row>
    <row r="146" spans="1:7" x14ac:dyDescent="0.3">
      <c r="A146">
        <v>20223</v>
      </c>
      <c r="B146" t="s">
        <v>171</v>
      </c>
      <c r="C146" t="s">
        <v>164</v>
      </c>
      <c r="D146" t="s">
        <v>275</v>
      </c>
      <c r="E146">
        <v>500951</v>
      </c>
      <c r="F146">
        <v>516189</v>
      </c>
      <c r="G146">
        <v>453919.01</v>
      </c>
    </row>
    <row r="147" spans="1:7" x14ac:dyDescent="0.3">
      <c r="A147">
        <v>20223</v>
      </c>
      <c r="B147" t="s">
        <v>171</v>
      </c>
      <c r="C147" t="s">
        <v>164</v>
      </c>
      <c r="D147" t="s">
        <v>276</v>
      </c>
      <c r="E147">
        <v>508650</v>
      </c>
      <c r="F147">
        <v>528900</v>
      </c>
      <c r="G147">
        <v>397395.73</v>
      </c>
    </row>
    <row r="148" spans="1:7" x14ac:dyDescent="0.3">
      <c r="A148">
        <v>20223</v>
      </c>
      <c r="B148" t="s">
        <v>172</v>
      </c>
      <c r="C148" t="s">
        <v>165</v>
      </c>
      <c r="D148" t="s">
        <v>275</v>
      </c>
      <c r="E148">
        <v>626399</v>
      </c>
      <c r="F148">
        <v>641540</v>
      </c>
      <c r="G148">
        <v>529913.43000000005</v>
      </c>
    </row>
    <row r="149" spans="1:7" x14ac:dyDescent="0.3">
      <c r="A149">
        <v>20223</v>
      </c>
      <c r="B149" t="s">
        <v>172</v>
      </c>
      <c r="C149" t="s">
        <v>165</v>
      </c>
      <c r="D149" t="s">
        <v>276</v>
      </c>
      <c r="E149">
        <v>618433</v>
      </c>
      <c r="F149">
        <v>638974</v>
      </c>
      <c r="G149">
        <v>437937.43</v>
      </c>
    </row>
    <row r="150" spans="1:7" x14ac:dyDescent="0.3">
      <c r="A150">
        <v>20223</v>
      </c>
      <c r="B150" t="s">
        <v>173</v>
      </c>
      <c r="C150" t="s">
        <v>273</v>
      </c>
      <c r="D150" t="s">
        <v>275</v>
      </c>
      <c r="E150">
        <v>24170</v>
      </c>
      <c r="F150">
        <v>25035</v>
      </c>
      <c r="G150">
        <v>12441.42</v>
      </c>
    </row>
    <row r="151" spans="1:7" x14ac:dyDescent="0.3">
      <c r="A151">
        <v>20223</v>
      </c>
      <c r="B151" t="s">
        <v>173</v>
      </c>
      <c r="C151" t="s">
        <v>273</v>
      </c>
      <c r="D151" t="s">
        <v>276</v>
      </c>
      <c r="E151">
        <v>16869</v>
      </c>
      <c r="F151">
        <v>17569</v>
      </c>
      <c r="G151">
        <v>7305.47</v>
      </c>
    </row>
    <row r="152" spans="1:7" x14ac:dyDescent="0.3">
      <c r="A152">
        <v>20222</v>
      </c>
      <c r="B152" t="s">
        <v>169</v>
      </c>
      <c r="C152" t="s">
        <v>166</v>
      </c>
      <c r="D152" t="s">
        <v>275</v>
      </c>
      <c r="E152">
        <v>153598</v>
      </c>
      <c r="F152">
        <v>158232</v>
      </c>
      <c r="G152">
        <v>134877.56</v>
      </c>
    </row>
    <row r="153" spans="1:7" x14ac:dyDescent="0.3">
      <c r="A153">
        <v>20222</v>
      </c>
      <c r="B153" t="s">
        <v>169</v>
      </c>
      <c r="C153" t="s">
        <v>166</v>
      </c>
      <c r="D153" t="s">
        <v>276</v>
      </c>
      <c r="E153">
        <v>113342</v>
      </c>
      <c r="F153">
        <v>119062</v>
      </c>
      <c r="G153">
        <v>92989.99</v>
      </c>
    </row>
    <row r="154" spans="1:7" x14ac:dyDescent="0.3">
      <c r="A154">
        <v>20222</v>
      </c>
      <c r="B154" t="s">
        <v>170</v>
      </c>
      <c r="C154" t="s">
        <v>162</v>
      </c>
      <c r="D154" t="s">
        <v>275</v>
      </c>
      <c r="E154">
        <v>771581</v>
      </c>
      <c r="F154">
        <v>798060</v>
      </c>
      <c r="G154">
        <v>713188.89</v>
      </c>
    </row>
    <row r="155" spans="1:7" x14ac:dyDescent="0.3">
      <c r="A155">
        <v>20222</v>
      </c>
      <c r="B155" t="s">
        <v>170</v>
      </c>
      <c r="C155" t="s">
        <v>162</v>
      </c>
      <c r="D155" t="s">
        <v>276</v>
      </c>
      <c r="E155">
        <v>766149</v>
      </c>
      <c r="F155">
        <v>799594</v>
      </c>
      <c r="G155">
        <v>624068.59</v>
      </c>
    </row>
    <row r="156" spans="1:7" x14ac:dyDescent="0.3">
      <c r="A156">
        <v>20222</v>
      </c>
      <c r="B156" t="s">
        <v>171</v>
      </c>
      <c r="C156" t="s">
        <v>164</v>
      </c>
      <c r="D156" t="s">
        <v>275</v>
      </c>
      <c r="E156">
        <v>501074</v>
      </c>
      <c r="F156">
        <v>516282</v>
      </c>
      <c r="G156">
        <v>456306.27</v>
      </c>
    </row>
    <row r="157" spans="1:7" x14ac:dyDescent="0.3">
      <c r="A157">
        <v>20222</v>
      </c>
      <c r="B157" t="s">
        <v>171</v>
      </c>
      <c r="C157" t="s">
        <v>164</v>
      </c>
      <c r="D157" t="s">
        <v>276</v>
      </c>
      <c r="E157">
        <v>507364</v>
      </c>
      <c r="F157">
        <v>527437</v>
      </c>
      <c r="G157">
        <v>402776.53</v>
      </c>
    </row>
    <row r="158" spans="1:7" x14ac:dyDescent="0.3">
      <c r="A158">
        <v>20222</v>
      </c>
      <c r="B158" t="s">
        <v>172</v>
      </c>
      <c r="C158" t="s">
        <v>165</v>
      </c>
      <c r="D158" t="s">
        <v>275</v>
      </c>
      <c r="E158">
        <v>623910</v>
      </c>
      <c r="F158">
        <v>639127</v>
      </c>
      <c r="G158">
        <v>528264.36</v>
      </c>
    </row>
    <row r="159" spans="1:7" x14ac:dyDescent="0.3">
      <c r="A159">
        <v>20222</v>
      </c>
      <c r="B159" t="s">
        <v>172</v>
      </c>
      <c r="C159" t="s">
        <v>165</v>
      </c>
      <c r="D159" t="s">
        <v>276</v>
      </c>
      <c r="E159">
        <v>616372</v>
      </c>
      <c r="F159">
        <v>636961</v>
      </c>
      <c r="G159">
        <v>438368.23</v>
      </c>
    </row>
    <row r="160" spans="1:7" x14ac:dyDescent="0.3">
      <c r="A160">
        <v>20222</v>
      </c>
      <c r="B160" t="s">
        <v>173</v>
      </c>
      <c r="C160" t="s">
        <v>273</v>
      </c>
      <c r="D160" t="s">
        <v>275</v>
      </c>
      <c r="E160">
        <v>23551</v>
      </c>
      <c r="F160">
        <v>24450</v>
      </c>
      <c r="G160">
        <v>12600.56</v>
      </c>
    </row>
    <row r="161" spans="1:7" x14ac:dyDescent="0.3">
      <c r="A161">
        <v>20222</v>
      </c>
      <c r="B161" t="s">
        <v>173</v>
      </c>
      <c r="C161" t="s">
        <v>273</v>
      </c>
      <c r="D161" t="s">
        <v>276</v>
      </c>
      <c r="E161">
        <v>16548</v>
      </c>
      <c r="F161">
        <v>17231</v>
      </c>
      <c r="G161">
        <v>7376.76</v>
      </c>
    </row>
    <row r="162" spans="1:7" x14ac:dyDescent="0.3">
      <c r="A162">
        <v>20221</v>
      </c>
      <c r="B162" t="s">
        <v>169</v>
      </c>
      <c r="C162" t="s">
        <v>166</v>
      </c>
      <c r="D162" t="s">
        <v>275</v>
      </c>
      <c r="E162">
        <v>154699</v>
      </c>
      <c r="F162">
        <v>159000</v>
      </c>
      <c r="G162">
        <v>133867.15</v>
      </c>
    </row>
    <row r="163" spans="1:7" x14ac:dyDescent="0.3">
      <c r="A163">
        <v>20221</v>
      </c>
      <c r="B163" t="s">
        <v>169</v>
      </c>
      <c r="C163" t="s">
        <v>166</v>
      </c>
      <c r="D163" t="s">
        <v>276</v>
      </c>
      <c r="E163">
        <v>116841</v>
      </c>
      <c r="F163">
        <v>122527</v>
      </c>
      <c r="G163">
        <v>94598.78</v>
      </c>
    </row>
    <row r="164" spans="1:7" x14ac:dyDescent="0.3">
      <c r="A164">
        <v>20221</v>
      </c>
      <c r="B164" t="s">
        <v>170</v>
      </c>
      <c r="C164" t="s">
        <v>162</v>
      </c>
      <c r="D164" t="s">
        <v>275</v>
      </c>
      <c r="E164">
        <v>767518</v>
      </c>
      <c r="F164">
        <v>791966</v>
      </c>
      <c r="G164">
        <v>701189.99</v>
      </c>
    </row>
    <row r="165" spans="1:7" x14ac:dyDescent="0.3">
      <c r="A165">
        <v>20221</v>
      </c>
      <c r="B165" t="s">
        <v>170</v>
      </c>
      <c r="C165" t="s">
        <v>162</v>
      </c>
      <c r="D165" t="s">
        <v>276</v>
      </c>
      <c r="E165">
        <v>763776</v>
      </c>
      <c r="F165">
        <v>795744</v>
      </c>
      <c r="G165">
        <v>614945.01</v>
      </c>
    </row>
    <row r="166" spans="1:7" x14ac:dyDescent="0.3">
      <c r="A166">
        <v>20221</v>
      </c>
      <c r="B166" t="s">
        <v>171</v>
      </c>
      <c r="C166" t="s">
        <v>164</v>
      </c>
      <c r="D166" t="s">
        <v>275</v>
      </c>
      <c r="E166">
        <v>499574</v>
      </c>
      <c r="F166">
        <v>514332</v>
      </c>
      <c r="G166">
        <v>451047.75</v>
      </c>
    </row>
    <row r="167" spans="1:7" x14ac:dyDescent="0.3">
      <c r="A167">
        <v>20221</v>
      </c>
      <c r="B167" t="s">
        <v>171</v>
      </c>
      <c r="C167" t="s">
        <v>164</v>
      </c>
      <c r="D167" t="s">
        <v>276</v>
      </c>
      <c r="E167">
        <v>505434</v>
      </c>
      <c r="F167">
        <v>524766</v>
      </c>
      <c r="G167">
        <v>398046.2</v>
      </c>
    </row>
    <row r="168" spans="1:7" x14ac:dyDescent="0.3">
      <c r="A168">
        <v>20221</v>
      </c>
      <c r="B168" t="s">
        <v>172</v>
      </c>
      <c r="C168" t="s">
        <v>165</v>
      </c>
      <c r="D168" t="s">
        <v>275</v>
      </c>
      <c r="E168">
        <v>624704</v>
      </c>
      <c r="F168">
        <v>639590</v>
      </c>
      <c r="G168">
        <v>523315.11</v>
      </c>
    </row>
    <row r="169" spans="1:7" x14ac:dyDescent="0.3">
      <c r="A169">
        <v>20221</v>
      </c>
      <c r="B169" t="s">
        <v>172</v>
      </c>
      <c r="C169" t="s">
        <v>165</v>
      </c>
      <c r="D169" t="s">
        <v>276</v>
      </c>
      <c r="E169">
        <v>615991</v>
      </c>
      <c r="F169">
        <v>636057</v>
      </c>
      <c r="G169">
        <v>433439.53</v>
      </c>
    </row>
    <row r="170" spans="1:7" x14ac:dyDescent="0.3">
      <c r="A170">
        <v>20221</v>
      </c>
      <c r="B170" t="s">
        <v>173</v>
      </c>
      <c r="C170" t="s">
        <v>273</v>
      </c>
      <c r="D170" t="s">
        <v>275</v>
      </c>
      <c r="E170">
        <v>22490</v>
      </c>
      <c r="F170">
        <v>23324</v>
      </c>
      <c r="G170">
        <v>11425.25</v>
      </c>
    </row>
    <row r="171" spans="1:7" x14ac:dyDescent="0.3">
      <c r="A171">
        <v>20221</v>
      </c>
      <c r="B171" t="s">
        <v>173</v>
      </c>
      <c r="C171" t="s">
        <v>273</v>
      </c>
      <c r="D171" t="s">
        <v>276</v>
      </c>
      <c r="E171">
        <v>15649</v>
      </c>
      <c r="F171">
        <v>16269</v>
      </c>
      <c r="G171">
        <v>6687.44</v>
      </c>
    </row>
  </sheetData>
  <phoneticPr fontId="3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FDFC8-A1BA-4F82-8735-5936B41A5F16}">
  <sheetPr>
    <tabColor rgb="FF92D050"/>
  </sheetPr>
  <dimension ref="A1:M101"/>
  <sheetViews>
    <sheetView zoomScale="85" zoomScaleNormal="85" workbookViewId="0">
      <selection activeCell="E7" sqref="E7"/>
    </sheetView>
  </sheetViews>
  <sheetFormatPr defaultRowHeight="14.4" x14ac:dyDescent="0.3"/>
  <cols>
    <col min="4" max="5" width="69.33203125" customWidth="1"/>
  </cols>
  <sheetData>
    <row r="1" spans="1:8" ht="219" customHeight="1" thickBot="1" x14ac:dyDescent="0.35">
      <c r="A1" s="546" t="s">
        <v>391</v>
      </c>
      <c r="B1" s="547"/>
      <c r="C1" s="547"/>
      <c r="D1" s="547"/>
      <c r="E1" s="547"/>
      <c r="F1" s="547"/>
      <c r="G1" s="547"/>
      <c r="H1" s="547"/>
    </row>
    <row r="2" spans="1:8" x14ac:dyDescent="0.3">
      <c r="A2" t="s">
        <v>174</v>
      </c>
      <c r="B2" t="s">
        <v>161</v>
      </c>
      <c r="C2" t="s">
        <v>281</v>
      </c>
      <c r="D2" t="s">
        <v>392</v>
      </c>
      <c r="E2" t="s">
        <v>393</v>
      </c>
      <c r="F2" t="s">
        <v>277</v>
      </c>
      <c r="G2" t="s">
        <v>278</v>
      </c>
      <c r="H2" t="s">
        <v>279</v>
      </c>
    </row>
    <row r="3" spans="1:8" x14ac:dyDescent="0.3">
      <c r="A3">
        <v>20261</v>
      </c>
      <c r="B3" s="344" t="s">
        <v>167</v>
      </c>
      <c r="C3" t="s">
        <v>176</v>
      </c>
      <c r="D3" s="381" t="s">
        <v>23</v>
      </c>
      <c r="E3" s="381" t="s">
        <v>331</v>
      </c>
      <c r="F3" s="367">
        <v>25900</v>
      </c>
      <c r="G3" s="367">
        <v>26700</v>
      </c>
      <c r="H3" s="367">
        <v>22000</v>
      </c>
    </row>
    <row r="4" spans="1:8" x14ac:dyDescent="0.3">
      <c r="A4">
        <v>20261</v>
      </c>
      <c r="B4" s="344" t="s">
        <v>167</v>
      </c>
      <c r="C4" t="s">
        <v>177</v>
      </c>
      <c r="D4" s="381" t="s">
        <v>111</v>
      </c>
      <c r="E4" s="381" t="s">
        <v>557</v>
      </c>
      <c r="F4" s="367">
        <v>514500</v>
      </c>
      <c r="G4" s="367">
        <v>519800</v>
      </c>
      <c r="H4" s="367">
        <v>448800</v>
      </c>
    </row>
    <row r="5" spans="1:8" x14ac:dyDescent="0.3">
      <c r="A5">
        <v>20261</v>
      </c>
      <c r="B5" s="344" t="s">
        <v>167</v>
      </c>
      <c r="C5" t="s">
        <v>112</v>
      </c>
      <c r="D5" s="381" t="s">
        <v>113</v>
      </c>
      <c r="E5" s="381" t="s">
        <v>333</v>
      </c>
      <c r="F5" s="367">
        <v>205500</v>
      </c>
      <c r="G5" s="367">
        <v>206700</v>
      </c>
      <c r="H5" s="367">
        <v>167200</v>
      </c>
    </row>
    <row r="6" spans="1:8" x14ac:dyDescent="0.3">
      <c r="A6">
        <v>20261</v>
      </c>
      <c r="B6" s="344" t="s">
        <v>167</v>
      </c>
      <c r="C6" t="s">
        <v>178</v>
      </c>
      <c r="D6" s="381" t="s">
        <v>115</v>
      </c>
      <c r="E6" s="381" t="s">
        <v>394</v>
      </c>
      <c r="F6" s="367">
        <v>837500</v>
      </c>
      <c r="G6" s="367">
        <v>894700</v>
      </c>
      <c r="H6" s="367">
        <v>701500</v>
      </c>
    </row>
    <row r="7" spans="1:8" x14ac:dyDescent="0.3">
      <c r="A7">
        <v>20261</v>
      </c>
      <c r="B7" s="344" t="s">
        <v>167</v>
      </c>
      <c r="C7" t="s">
        <v>179</v>
      </c>
      <c r="D7" s="381" t="s">
        <v>117</v>
      </c>
      <c r="E7" s="381" t="s">
        <v>395</v>
      </c>
      <c r="F7" s="367">
        <v>122600</v>
      </c>
      <c r="G7" s="367">
        <v>123200</v>
      </c>
      <c r="H7" s="367">
        <v>114800</v>
      </c>
    </row>
    <row r="8" spans="1:8" x14ac:dyDescent="0.3">
      <c r="A8">
        <v>20261</v>
      </c>
      <c r="B8" s="344" t="s">
        <v>167</v>
      </c>
      <c r="C8" t="s">
        <v>118</v>
      </c>
      <c r="D8" s="381" t="s">
        <v>119</v>
      </c>
      <c r="E8" s="381" t="s">
        <v>396</v>
      </c>
      <c r="F8" s="367">
        <v>119100</v>
      </c>
      <c r="G8" s="367">
        <v>119800</v>
      </c>
      <c r="H8" s="367">
        <v>106800</v>
      </c>
    </row>
    <row r="9" spans="1:8" x14ac:dyDescent="0.3">
      <c r="A9">
        <v>20261</v>
      </c>
      <c r="B9" s="344" t="s">
        <v>167</v>
      </c>
      <c r="C9" t="s">
        <v>120</v>
      </c>
      <c r="D9" s="381" t="s">
        <v>121</v>
      </c>
      <c r="E9" s="381" t="s">
        <v>397</v>
      </c>
      <c r="F9" s="367">
        <v>25500</v>
      </c>
      <c r="G9" s="367">
        <v>26500</v>
      </c>
      <c r="H9" s="367">
        <v>21700</v>
      </c>
    </row>
    <row r="10" spans="1:8" x14ac:dyDescent="0.3">
      <c r="A10">
        <v>20261</v>
      </c>
      <c r="B10" s="344" t="s">
        <v>167</v>
      </c>
      <c r="C10" t="s">
        <v>180</v>
      </c>
      <c r="D10" s="381" t="s">
        <v>123</v>
      </c>
      <c r="E10" s="381" t="s">
        <v>398</v>
      </c>
      <c r="F10" s="367">
        <v>494500</v>
      </c>
      <c r="G10" s="367">
        <v>535000</v>
      </c>
      <c r="H10" s="367">
        <v>419800</v>
      </c>
    </row>
    <row r="11" spans="1:8" x14ac:dyDescent="0.3">
      <c r="A11">
        <v>20261</v>
      </c>
      <c r="B11" s="344" t="s">
        <v>167</v>
      </c>
      <c r="C11" t="s">
        <v>181</v>
      </c>
      <c r="D11" s="381" t="s">
        <v>125</v>
      </c>
      <c r="E11" s="381" t="s">
        <v>399</v>
      </c>
      <c r="F11" s="367">
        <v>918600</v>
      </c>
      <c r="G11" s="367">
        <v>948700</v>
      </c>
      <c r="H11" s="367">
        <v>799200</v>
      </c>
    </row>
    <row r="12" spans="1:8" x14ac:dyDescent="0.3">
      <c r="A12">
        <v>20261</v>
      </c>
      <c r="B12" s="344" t="s">
        <v>167</v>
      </c>
      <c r="C12" t="s">
        <v>126</v>
      </c>
      <c r="D12" s="381" t="s">
        <v>127</v>
      </c>
      <c r="E12" s="381" t="s">
        <v>400</v>
      </c>
      <c r="F12" s="367">
        <v>599600</v>
      </c>
      <c r="G12" s="367">
        <v>610500</v>
      </c>
      <c r="H12" s="367">
        <v>438000</v>
      </c>
    </row>
    <row r="13" spans="1:8" x14ac:dyDescent="0.3">
      <c r="A13">
        <v>20261</v>
      </c>
      <c r="B13" s="344" t="s">
        <v>167</v>
      </c>
      <c r="C13" t="s">
        <v>182</v>
      </c>
      <c r="D13" s="381" t="s">
        <v>129</v>
      </c>
      <c r="E13" s="381" t="s">
        <v>401</v>
      </c>
      <c r="F13" s="367">
        <v>265700</v>
      </c>
      <c r="G13" s="367">
        <v>279400</v>
      </c>
      <c r="H13" s="367">
        <v>183200</v>
      </c>
    </row>
    <row r="14" spans="1:8" x14ac:dyDescent="0.3">
      <c r="A14" s="344">
        <v>20254</v>
      </c>
      <c r="B14" s="344" t="s">
        <v>163</v>
      </c>
      <c r="C14" t="s">
        <v>176</v>
      </c>
      <c r="D14" s="381" t="s">
        <v>23</v>
      </c>
      <c r="E14" s="381" t="s">
        <v>331</v>
      </c>
      <c r="F14" s="381">
        <v>19424</v>
      </c>
      <c r="G14" s="381">
        <v>19965</v>
      </c>
      <c r="H14" s="381">
        <v>23808.93</v>
      </c>
    </row>
    <row r="15" spans="1:8" x14ac:dyDescent="0.3">
      <c r="A15" s="344">
        <v>20254</v>
      </c>
      <c r="B15" s="344" t="s">
        <v>163</v>
      </c>
      <c r="C15" t="s">
        <v>177</v>
      </c>
      <c r="D15" s="381" t="s">
        <v>111</v>
      </c>
      <c r="E15" s="381" t="s">
        <v>342</v>
      </c>
      <c r="F15" s="381">
        <v>515454</v>
      </c>
      <c r="G15" s="381">
        <v>520322</v>
      </c>
      <c r="H15" s="381">
        <v>447727.19</v>
      </c>
    </row>
    <row r="16" spans="1:8" x14ac:dyDescent="0.3">
      <c r="A16" s="344">
        <v>20254</v>
      </c>
      <c r="B16" s="344" t="s">
        <v>163</v>
      </c>
      <c r="C16" t="s">
        <v>112</v>
      </c>
      <c r="D16" s="381" t="s">
        <v>113</v>
      </c>
      <c r="E16" s="381" t="s">
        <v>333</v>
      </c>
      <c r="F16" s="381">
        <v>203539</v>
      </c>
      <c r="G16" s="381">
        <v>204652</v>
      </c>
      <c r="H16" s="381">
        <v>173505.73</v>
      </c>
    </row>
    <row r="17" spans="1:13" x14ac:dyDescent="0.3">
      <c r="A17" s="344">
        <v>20254</v>
      </c>
      <c r="B17" s="344" t="s">
        <v>163</v>
      </c>
      <c r="C17" t="s">
        <v>178</v>
      </c>
      <c r="D17" s="381" t="s">
        <v>115</v>
      </c>
      <c r="E17" s="381" t="s">
        <v>394</v>
      </c>
      <c r="F17" s="381">
        <v>838089</v>
      </c>
      <c r="G17" s="381">
        <v>889256</v>
      </c>
      <c r="H17" s="381">
        <v>706644</v>
      </c>
    </row>
    <row r="18" spans="1:13" x14ac:dyDescent="0.3">
      <c r="A18" s="344">
        <v>20254</v>
      </c>
      <c r="B18" s="344" t="s">
        <v>163</v>
      </c>
      <c r="C18" t="s">
        <v>179</v>
      </c>
      <c r="D18" s="381" t="s">
        <v>117</v>
      </c>
      <c r="E18" s="381" t="s">
        <v>395</v>
      </c>
      <c r="F18" s="381">
        <v>122298</v>
      </c>
      <c r="G18" s="381">
        <v>122845</v>
      </c>
      <c r="H18" s="381">
        <v>115046.27</v>
      </c>
    </row>
    <row r="19" spans="1:13" x14ac:dyDescent="0.3">
      <c r="A19" s="344">
        <v>20254</v>
      </c>
      <c r="B19" s="344" t="s">
        <v>163</v>
      </c>
      <c r="C19" t="s">
        <v>118</v>
      </c>
      <c r="D19" s="381" t="s">
        <v>119</v>
      </c>
      <c r="E19" s="381" t="s">
        <v>396</v>
      </c>
      <c r="F19" s="381">
        <v>118986</v>
      </c>
      <c r="G19" s="381">
        <v>119668</v>
      </c>
      <c r="H19" s="381">
        <v>106476.5</v>
      </c>
    </row>
    <row r="20" spans="1:13" x14ac:dyDescent="0.3">
      <c r="A20" s="344">
        <v>20254</v>
      </c>
      <c r="B20" s="344" t="s">
        <v>163</v>
      </c>
      <c r="C20" t="s">
        <v>120</v>
      </c>
      <c r="D20" s="381" t="s">
        <v>121</v>
      </c>
      <c r="E20" s="381" t="s">
        <v>397</v>
      </c>
      <c r="F20" s="381">
        <v>25252</v>
      </c>
      <c r="G20" s="381">
        <v>26213</v>
      </c>
      <c r="H20" s="381">
        <v>21608.81</v>
      </c>
    </row>
    <row r="21" spans="1:13" x14ac:dyDescent="0.3">
      <c r="A21" s="344">
        <v>20254</v>
      </c>
      <c r="B21" s="344" t="s">
        <v>163</v>
      </c>
      <c r="C21" t="s">
        <v>180</v>
      </c>
      <c r="D21" s="381" t="s">
        <v>123</v>
      </c>
      <c r="E21" s="381" t="s">
        <v>398</v>
      </c>
      <c r="F21" s="381">
        <v>489900</v>
      </c>
      <c r="G21" s="381">
        <v>527286</v>
      </c>
      <c r="H21" s="381">
        <v>435800.54</v>
      </c>
    </row>
    <row r="22" spans="1:13" x14ac:dyDescent="0.3">
      <c r="A22" s="344">
        <v>20254</v>
      </c>
      <c r="B22" s="344" t="s">
        <v>163</v>
      </c>
      <c r="C22" t="s">
        <v>181</v>
      </c>
      <c r="D22" s="381" t="s">
        <v>125</v>
      </c>
      <c r="E22" s="381" t="s">
        <v>399</v>
      </c>
      <c r="F22" s="381">
        <v>913666</v>
      </c>
      <c r="G22" s="381">
        <v>941851</v>
      </c>
      <c r="H22" s="381">
        <v>795634.97</v>
      </c>
    </row>
    <row r="23" spans="1:13" x14ac:dyDescent="0.3">
      <c r="A23" s="344">
        <v>20254</v>
      </c>
      <c r="B23" s="344" t="s">
        <v>163</v>
      </c>
      <c r="C23" t="s">
        <v>126</v>
      </c>
      <c r="D23" s="381" t="s">
        <v>127</v>
      </c>
      <c r="E23" s="381" t="s">
        <v>400</v>
      </c>
      <c r="F23" s="381">
        <v>598785</v>
      </c>
      <c r="G23" s="381">
        <v>609687</v>
      </c>
      <c r="H23" s="381">
        <v>440842.95</v>
      </c>
    </row>
    <row r="24" spans="1:13" x14ac:dyDescent="0.3">
      <c r="A24" s="344">
        <v>20254</v>
      </c>
      <c r="B24" s="344" t="s">
        <v>163</v>
      </c>
      <c r="C24" t="s">
        <v>182</v>
      </c>
      <c r="D24" s="381" t="s">
        <v>129</v>
      </c>
      <c r="E24" s="381" t="s">
        <v>401</v>
      </c>
      <c r="F24" s="381">
        <v>263219</v>
      </c>
      <c r="G24" s="381">
        <v>276321</v>
      </c>
      <c r="H24" s="381">
        <v>184042.21</v>
      </c>
    </row>
    <row r="25" spans="1:13" x14ac:dyDescent="0.3">
      <c r="A25" s="344">
        <v>20253</v>
      </c>
      <c r="B25" s="344" t="s">
        <v>163</v>
      </c>
      <c r="C25" t="s">
        <v>176</v>
      </c>
      <c r="D25" s="381" t="s">
        <v>23</v>
      </c>
      <c r="E25" s="381" t="s">
        <v>331</v>
      </c>
      <c r="F25" s="381">
        <v>32762</v>
      </c>
      <c r="G25" s="381">
        <v>33937</v>
      </c>
      <c r="H25" s="381">
        <v>31052.71</v>
      </c>
    </row>
    <row r="26" spans="1:13" x14ac:dyDescent="0.3">
      <c r="A26" s="344">
        <v>20253</v>
      </c>
      <c r="B26" s="344" t="s">
        <v>163</v>
      </c>
      <c r="C26" t="s">
        <v>177</v>
      </c>
      <c r="D26" s="381" t="s">
        <v>111</v>
      </c>
      <c r="E26" s="381" t="s">
        <v>342</v>
      </c>
      <c r="F26" s="381">
        <v>517289</v>
      </c>
      <c r="G26" s="381">
        <v>522164</v>
      </c>
      <c r="H26" s="381">
        <v>449897.53</v>
      </c>
      <c r="K26" s="360"/>
      <c r="L26" s="360"/>
      <c r="M26" s="360"/>
    </row>
    <row r="27" spans="1:13" x14ac:dyDescent="0.3">
      <c r="A27" s="344">
        <v>20253</v>
      </c>
      <c r="B27" s="344" t="s">
        <v>163</v>
      </c>
      <c r="C27" t="s">
        <v>112</v>
      </c>
      <c r="D27" s="381" t="s">
        <v>113</v>
      </c>
      <c r="E27" s="381" t="s">
        <v>333</v>
      </c>
      <c r="F27" s="381">
        <v>204197</v>
      </c>
      <c r="G27" s="381">
        <v>205367</v>
      </c>
      <c r="H27" s="381">
        <v>170078.74</v>
      </c>
      <c r="I27" s="355"/>
      <c r="J27" s="355"/>
      <c r="K27" s="355"/>
      <c r="L27" s="355"/>
      <c r="M27" s="355"/>
    </row>
    <row r="28" spans="1:13" x14ac:dyDescent="0.3">
      <c r="A28" s="344">
        <v>20253</v>
      </c>
      <c r="B28" s="344" t="s">
        <v>163</v>
      </c>
      <c r="C28" t="s">
        <v>178</v>
      </c>
      <c r="D28" s="381" t="s">
        <v>115</v>
      </c>
      <c r="E28" s="381" t="s">
        <v>394</v>
      </c>
      <c r="F28" s="381">
        <v>838232</v>
      </c>
      <c r="G28" s="381">
        <v>894256</v>
      </c>
      <c r="H28" s="381">
        <v>696472.03</v>
      </c>
      <c r="I28" s="355"/>
      <c r="J28" s="355"/>
      <c r="K28" s="355"/>
      <c r="L28" s="355"/>
      <c r="M28" s="355"/>
    </row>
    <row r="29" spans="1:13" x14ac:dyDescent="0.3">
      <c r="A29" s="344">
        <v>20253</v>
      </c>
      <c r="B29" s="344" t="s">
        <v>163</v>
      </c>
      <c r="C29" t="s">
        <v>179</v>
      </c>
      <c r="D29" s="381" t="s">
        <v>117</v>
      </c>
      <c r="E29" s="381" t="s">
        <v>395</v>
      </c>
      <c r="F29" s="381">
        <v>123418</v>
      </c>
      <c r="G29" s="381">
        <v>123966</v>
      </c>
      <c r="H29" s="381">
        <v>113897.13</v>
      </c>
      <c r="I29" s="355"/>
      <c r="J29" s="355"/>
      <c r="K29" s="355"/>
      <c r="L29" s="355"/>
      <c r="M29" s="355"/>
    </row>
    <row r="30" spans="1:13" x14ac:dyDescent="0.3">
      <c r="A30" s="344">
        <v>20253</v>
      </c>
      <c r="B30" s="344" t="s">
        <v>163</v>
      </c>
      <c r="C30" t="s">
        <v>118</v>
      </c>
      <c r="D30" s="381" t="s">
        <v>119</v>
      </c>
      <c r="E30" s="381" t="s">
        <v>396</v>
      </c>
      <c r="F30" s="381">
        <v>118804</v>
      </c>
      <c r="G30" s="381">
        <v>119502</v>
      </c>
      <c r="H30" s="381">
        <v>105360.58</v>
      </c>
      <c r="I30" s="355"/>
      <c r="J30" s="355"/>
      <c r="K30" s="355"/>
      <c r="L30" s="355"/>
      <c r="M30" s="355"/>
    </row>
    <row r="31" spans="1:13" x14ac:dyDescent="0.3">
      <c r="A31" s="344">
        <v>20253</v>
      </c>
      <c r="B31" s="344" t="s">
        <v>163</v>
      </c>
      <c r="C31" t="s">
        <v>120</v>
      </c>
      <c r="D31" s="381" t="s">
        <v>121</v>
      </c>
      <c r="E31" s="381" t="s">
        <v>397</v>
      </c>
      <c r="F31" s="381">
        <v>25162</v>
      </c>
      <c r="G31" s="381">
        <v>26136</v>
      </c>
      <c r="H31" s="381">
        <v>21189.62</v>
      </c>
      <c r="I31" s="355"/>
      <c r="J31" s="355"/>
      <c r="K31" s="355"/>
      <c r="L31" s="355"/>
      <c r="M31" s="355"/>
    </row>
    <row r="32" spans="1:13" x14ac:dyDescent="0.3">
      <c r="A32" s="344">
        <v>20253</v>
      </c>
      <c r="B32" s="344" t="s">
        <v>163</v>
      </c>
      <c r="C32" t="s">
        <v>180</v>
      </c>
      <c r="D32" s="381" t="s">
        <v>123</v>
      </c>
      <c r="E32" s="381" t="s">
        <v>398</v>
      </c>
      <c r="F32" s="381">
        <v>502081</v>
      </c>
      <c r="G32" s="381">
        <v>543999</v>
      </c>
      <c r="H32" s="381">
        <v>421937.68000000005</v>
      </c>
      <c r="I32" s="355"/>
      <c r="J32" s="355"/>
      <c r="K32" s="355"/>
      <c r="L32" s="355"/>
      <c r="M32" s="355"/>
    </row>
    <row r="33" spans="1:13" x14ac:dyDescent="0.3">
      <c r="A33" s="344">
        <v>20253</v>
      </c>
      <c r="B33" s="344" t="s">
        <v>163</v>
      </c>
      <c r="C33" t="s">
        <v>181</v>
      </c>
      <c r="D33" s="381" t="s">
        <v>125</v>
      </c>
      <c r="E33" s="381" t="s">
        <v>399</v>
      </c>
      <c r="F33" s="381">
        <v>910056</v>
      </c>
      <c r="G33" s="381">
        <v>937811</v>
      </c>
      <c r="H33" s="381">
        <v>749519.31</v>
      </c>
      <c r="I33" s="355"/>
      <c r="J33" s="355"/>
      <c r="K33" s="355"/>
      <c r="L33" s="355"/>
      <c r="M33" s="355"/>
    </row>
    <row r="34" spans="1:13" x14ac:dyDescent="0.3">
      <c r="A34" s="344">
        <v>20253</v>
      </c>
      <c r="B34" s="344" t="s">
        <v>163</v>
      </c>
      <c r="C34" t="s">
        <v>126</v>
      </c>
      <c r="D34" s="381" t="s">
        <v>127</v>
      </c>
      <c r="E34" s="381" t="s">
        <v>400</v>
      </c>
      <c r="F34" s="381">
        <v>596505</v>
      </c>
      <c r="G34" s="381">
        <v>607288</v>
      </c>
      <c r="H34" s="381">
        <v>433391.2</v>
      </c>
      <c r="I34" s="355"/>
      <c r="J34" s="355"/>
      <c r="K34" s="355"/>
      <c r="L34" s="355"/>
      <c r="M34" s="355"/>
    </row>
    <row r="35" spans="1:13" x14ac:dyDescent="0.3">
      <c r="A35" s="344">
        <v>20253</v>
      </c>
      <c r="B35" s="344" t="s">
        <v>163</v>
      </c>
      <c r="C35" t="s">
        <v>182</v>
      </c>
      <c r="D35" s="381" t="s">
        <v>129</v>
      </c>
      <c r="E35" s="381" t="s">
        <v>401</v>
      </c>
      <c r="F35" s="381">
        <v>266194</v>
      </c>
      <c r="G35" s="381">
        <v>279588</v>
      </c>
      <c r="H35" s="381">
        <v>179214.44999999998</v>
      </c>
      <c r="I35" s="355"/>
      <c r="J35" s="355"/>
      <c r="K35" s="355"/>
      <c r="L35" s="355"/>
      <c r="M35" s="355"/>
    </row>
    <row r="36" spans="1:13" x14ac:dyDescent="0.3">
      <c r="A36" s="344">
        <v>20252</v>
      </c>
      <c r="B36" s="344" t="s">
        <v>163</v>
      </c>
      <c r="C36" t="s">
        <v>176</v>
      </c>
      <c r="D36" t="s">
        <v>23</v>
      </c>
      <c r="E36" t="s">
        <v>331</v>
      </c>
      <c r="F36">
        <v>30255</v>
      </c>
      <c r="G36">
        <v>31216</v>
      </c>
      <c r="H36">
        <v>25885.279999999999</v>
      </c>
    </row>
    <row r="37" spans="1:13" x14ac:dyDescent="0.3">
      <c r="A37" s="344">
        <v>20252</v>
      </c>
      <c r="B37" s="344" t="s">
        <v>163</v>
      </c>
      <c r="C37" t="s">
        <v>177</v>
      </c>
      <c r="D37" t="s">
        <v>111</v>
      </c>
      <c r="E37" t="s">
        <v>342</v>
      </c>
      <c r="F37">
        <v>519473</v>
      </c>
      <c r="G37">
        <v>524192</v>
      </c>
      <c r="H37">
        <v>454998.23000000004</v>
      </c>
      <c r="K37" s="360"/>
      <c r="L37" s="360"/>
      <c r="M37" s="360"/>
    </row>
    <row r="38" spans="1:13" x14ac:dyDescent="0.3">
      <c r="A38" s="344">
        <v>20252</v>
      </c>
      <c r="B38" s="344" t="s">
        <v>163</v>
      </c>
      <c r="C38" t="s">
        <v>112</v>
      </c>
      <c r="D38" t="s">
        <v>113</v>
      </c>
      <c r="E38" t="s">
        <v>333</v>
      </c>
      <c r="F38">
        <v>203616</v>
      </c>
      <c r="G38">
        <v>204838</v>
      </c>
      <c r="H38">
        <v>174701.42</v>
      </c>
    </row>
    <row r="39" spans="1:13" x14ac:dyDescent="0.3">
      <c r="A39" s="344">
        <v>20252</v>
      </c>
      <c r="B39" s="344" t="s">
        <v>163</v>
      </c>
      <c r="C39" t="s">
        <v>178</v>
      </c>
      <c r="D39" t="s">
        <v>115</v>
      </c>
      <c r="E39" t="s">
        <v>394</v>
      </c>
      <c r="F39">
        <v>837733</v>
      </c>
      <c r="G39">
        <v>893615</v>
      </c>
      <c r="H39">
        <v>707263.93</v>
      </c>
    </row>
    <row r="40" spans="1:13" x14ac:dyDescent="0.3">
      <c r="A40" s="344">
        <v>20252</v>
      </c>
      <c r="B40" s="344" t="s">
        <v>163</v>
      </c>
      <c r="C40" t="s">
        <v>179</v>
      </c>
      <c r="D40" t="s">
        <v>117</v>
      </c>
      <c r="E40" t="s">
        <v>395</v>
      </c>
      <c r="F40">
        <v>122894</v>
      </c>
      <c r="G40">
        <v>123450</v>
      </c>
      <c r="H40">
        <v>115435.84000000001</v>
      </c>
    </row>
    <row r="41" spans="1:13" x14ac:dyDescent="0.3">
      <c r="A41" s="344">
        <v>20252</v>
      </c>
      <c r="B41" s="344" t="s">
        <v>163</v>
      </c>
      <c r="C41" t="s">
        <v>118</v>
      </c>
      <c r="D41" t="s">
        <v>119</v>
      </c>
      <c r="E41" t="s">
        <v>396</v>
      </c>
      <c r="F41">
        <v>117985</v>
      </c>
      <c r="G41">
        <v>118714</v>
      </c>
      <c r="H41">
        <v>105779.62</v>
      </c>
    </row>
    <row r="42" spans="1:13" x14ac:dyDescent="0.3">
      <c r="A42" s="344">
        <v>20252</v>
      </c>
      <c r="B42" s="344" t="s">
        <v>163</v>
      </c>
      <c r="C42" t="s">
        <v>120</v>
      </c>
      <c r="D42" t="s">
        <v>121</v>
      </c>
      <c r="E42" t="s">
        <v>397</v>
      </c>
      <c r="F42">
        <v>25035</v>
      </c>
      <c r="G42">
        <v>25967</v>
      </c>
      <c r="H42">
        <v>21411.4</v>
      </c>
    </row>
    <row r="43" spans="1:13" x14ac:dyDescent="0.3">
      <c r="A43" s="344">
        <v>20252</v>
      </c>
      <c r="B43" s="344" t="s">
        <v>163</v>
      </c>
      <c r="C43" t="s">
        <v>180</v>
      </c>
      <c r="D43" t="s">
        <v>123</v>
      </c>
      <c r="E43" t="s">
        <v>398</v>
      </c>
      <c r="F43">
        <v>499004</v>
      </c>
      <c r="G43">
        <v>541326</v>
      </c>
      <c r="H43">
        <v>430074.67000000004</v>
      </c>
    </row>
    <row r="44" spans="1:13" x14ac:dyDescent="0.3">
      <c r="A44" s="344">
        <v>20252</v>
      </c>
      <c r="B44" s="344" t="s">
        <v>163</v>
      </c>
      <c r="C44" t="s">
        <v>181</v>
      </c>
      <c r="D44" t="s">
        <v>125</v>
      </c>
      <c r="E44" t="s">
        <v>399</v>
      </c>
      <c r="F44">
        <v>913760</v>
      </c>
      <c r="G44">
        <v>942705</v>
      </c>
      <c r="H44">
        <v>797151.15</v>
      </c>
    </row>
    <row r="45" spans="1:13" x14ac:dyDescent="0.3">
      <c r="A45" s="344">
        <v>20252</v>
      </c>
      <c r="B45" s="344" t="s">
        <v>163</v>
      </c>
      <c r="C45" t="s">
        <v>126</v>
      </c>
      <c r="D45" t="s">
        <v>127</v>
      </c>
      <c r="E45" t="s">
        <v>400</v>
      </c>
      <c r="F45">
        <v>592907</v>
      </c>
      <c r="G45">
        <v>603849</v>
      </c>
      <c r="H45">
        <v>435403.1</v>
      </c>
    </row>
    <row r="46" spans="1:13" x14ac:dyDescent="0.3">
      <c r="A46" s="345">
        <v>20252</v>
      </c>
      <c r="B46" s="344" t="s">
        <v>163</v>
      </c>
      <c r="C46" t="s">
        <v>182</v>
      </c>
      <c r="D46" t="s">
        <v>129</v>
      </c>
      <c r="E46" t="s">
        <v>401</v>
      </c>
      <c r="F46">
        <v>264912</v>
      </c>
      <c r="G46">
        <v>278011</v>
      </c>
      <c r="H46">
        <v>186196.97999999998</v>
      </c>
    </row>
    <row r="47" spans="1:13" x14ac:dyDescent="0.3">
      <c r="A47" s="344">
        <v>20251</v>
      </c>
      <c r="B47" s="344" t="s">
        <v>163</v>
      </c>
      <c r="C47" t="s">
        <v>176</v>
      </c>
      <c r="D47" t="s">
        <v>23</v>
      </c>
      <c r="E47" t="s">
        <v>331</v>
      </c>
      <c r="F47">
        <v>24716</v>
      </c>
      <c r="G47">
        <v>25409</v>
      </c>
      <c r="H47">
        <v>20887.330000000002</v>
      </c>
    </row>
    <row r="48" spans="1:13" x14ac:dyDescent="0.3">
      <c r="A48" s="344">
        <v>20251</v>
      </c>
      <c r="B48" s="344" t="s">
        <v>163</v>
      </c>
      <c r="C48" t="s">
        <v>177</v>
      </c>
      <c r="D48" t="s">
        <v>111</v>
      </c>
      <c r="E48" t="s">
        <v>342</v>
      </c>
      <c r="F48">
        <v>524686</v>
      </c>
      <c r="G48">
        <v>529651</v>
      </c>
      <c r="H48">
        <v>454660.2</v>
      </c>
    </row>
    <row r="49" spans="1:8" x14ac:dyDescent="0.3">
      <c r="A49" s="344">
        <v>20251</v>
      </c>
      <c r="B49" s="344" t="s">
        <v>163</v>
      </c>
      <c r="C49" t="s">
        <v>112</v>
      </c>
      <c r="D49" t="s">
        <v>113</v>
      </c>
      <c r="E49" t="s">
        <v>333</v>
      </c>
      <c r="F49">
        <v>205284</v>
      </c>
      <c r="G49">
        <v>206513</v>
      </c>
      <c r="H49">
        <v>167690.35999999999</v>
      </c>
    </row>
    <row r="50" spans="1:8" x14ac:dyDescent="0.3">
      <c r="A50" s="344">
        <v>20251</v>
      </c>
      <c r="B50" s="344" t="s">
        <v>163</v>
      </c>
      <c r="C50" t="s">
        <v>178</v>
      </c>
      <c r="D50" t="s">
        <v>115</v>
      </c>
      <c r="E50" t="s">
        <v>394</v>
      </c>
      <c r="F50">
        <v>838253</v>
      </c>
      <c r="G50">
        <v>891365</v>
      </c>
      <c r="H50">
        <v>699811.39</v>
      </c>
    </row>
    <row r="51" spans="1:8" x14ac:dyDescent="0.3">
      <c r="A51" s="344">
        <v>20251</v>
      </c>
      <c r="B51" s="344" t="s">
        <v>163</v>
      </c>
      <c r="C51" t="s">
        <v>179</v>
      </c>
      <c r="D51" t="s">
        <v>117</v>
      </c>
      <c r="E51" t="s">
        <v>395</v>
      </c>
      <c r="F51">
        <v>124156</v>
      </c>
      <c r="G51">
        <v>124701</v>
      </c>
      <c r="H51">
        <v>116352.87999999999</v>
      </c>
    </row>
    <row r="52" spans="1:8" x14ac:dyDescent="0.3">
      <c r="A52" s="344">
        <v>20251</v>
      </c>
      <c r="B52" s="344" t="s">
        <v>163</v>
      </c>
      <c r="C52" t="s">
        <v>118</v>
      </c>
      <c r="D52" t="s">
        <v>119</v>
      </c>
      <c r="E52" t="s">
        <v>396</v>
      </c>
      <c r="F52">
        <v>118423</v>
      </c>
      <c r="G52">
        <v>119118</v>
      </c>
      <c r="H52">
        <v>105786.77</v>
      </c>
    </row>
    <row r="53" spans="1:8" x14ac:dyDescent="0.3">
      <c r="A53" s="344">
        <v>20251</v>
      </c>
      <c r="B53" s="344" t="s">
        <v>163</v>
      </c>
      <c r="C53" t="s">
        <v>120</v>
      </c>
      <c r="D53" t="s">
        <v>121</v>
      </c>
      <c r="E53" t="s">
        <v>397</v>
      </c>
      <c r="F53">
        <v>25144</v>
      </c>
      <c r="G53">
        <v>26021</v>
      </c>
      <c r="H53">
        <v>21368.99</v>
      </c>
    </row>
    <row r="54" spans="1:8" x14ac:dyDescent="0.3">
      <c r="A54" s="344">
        <v>20251</v>
      </c>
      <c r="B54" s="344" t="s">
        <v>163</v>
      </c>
      <c r="C54" t="s">
        <v>180</v>
      </c>
      <c r="D54" t="s">
        <v>123</v>
      </c>
      <c r="E54" t="s">
        <v>398</v>
      </c>
      <c r="F54">
        <v>493732</v>
      </c>
      <c r="G54">
        <v>531610</v>
      </c>
      <c r="H54">
        <v>421355.89</v>
      </c>
    </row>
    <row r="55" spans="1:8" x14ac:dyDescent="0.3">
      <c r="A55" s="344">
        <v>20251</v>
      </c>
      <c r="B55" s="344" t="s">
        <v>163</v>
      </c>
      <c r="C55" t="s">
        <v>181</v>
      </c>
      <c r="D55" t="s">
        <v>125</v>
      </c>
      <c r="E55" t="s">
        <v>399</v>
      </c>
      <c r="F55">
        <v>918048</v>
      </c>
      <c r="G55">
        <v>949360</v>
      </c>
      <c r="H55">
        <v>793159.63</v>
      </c>
    </row>
    <row r="56" spans="1:8" x14ac:dyDescent="0.3">
      <c r="A56" s="344">
        <v>20251</v>
      </c>
      <c r="B56" s="344" t="s">
        <v>163</v>
      </c>
      <c r="C56" t="s">
        <v>126</v>
      </c>
      <c r="D56" t="s">
        <v>127</v>
      </c>
      <c r="E56" t="s">
        <v>400</v>
      </c>
      <c r="F56">
        <v>594510</v>
      </c>
      <c r="G56">
        <v>605193</v>
      </c>
      <c r="H56">
        <v>432518.07</v>
      </c>
    </row>
    <row r="57" spans="1:8" x14ac:dyDescent="0.3">
      <c r="A57" s="345">
        <v>20251</v>
      </c>
      <c r="B57" s="344" t="s">
        <v>163</v>
      </c>
      <c r="C57" t="s">
        <v>182</v>
      </c>
      <c r="D57" t="s">
        <v>129</v>
      </c>
      <c r="E57" t="s">
        <v>401</v>
      </c>
      <c r="F57">
        <v>266174</v>
      </c>
      <c r="G57">
        <v>279739</v>
      </c>
      <c r="H57">
        <v>183552.34999999998</v>
      </c>
    </row>
    <row r="58" spans="1:8" x14ac:dyDescent="0.3">
      <c r="A58" s="344">
        <v>20244</v>
      </c>
      <c r="B58" s="344" t="s">
        <v>163</v>
      </c>
      <c r="C58" t="s">
        <v>176</v>
      </c>
      <c r="D58" s="406" t="s">
        <v>23</v>
      </c>
      <c r="E58" s="406" t="s">
        <v>331</v>
      </c>
      <c r="F58">
        <v>18672</v>
      </c>
      <c r="G58">
        <v>19150</v>
      </c>
      <c r="H58">
        <v>22422.55</v>
      </c>
    </row>
    <row r="59" spans="1:8" x14ac:dyDescent="0.3">
      <c r="A59" s="344">
        <v>20244</v>
      </c>
      <c r="B59" s="344" t="s">
        <v>163</v>
      </c>
      <c r="C59" t="s">
        <v>177</v>
      </c>
      <c r="D59" t="s">
        <v>111</v>
      </c>
      <c r="E59" t="s">
        <v>342</v>
      </c>
      <c r="F59">
        <v>526992</v>
      </c>
      <c r="G59">
        <v>531613</v>
      </c>
      <c r="H59">
        <v>454860.89</v>
      </c>
    </row>
    <row r="60" spans="1:8" x14ac:dyDescent="0.3">
      <c r="A60" s="344">
        <v>20244</v>
      </c>
      <c r="B60" s="344" t="s">
        <v>163</v>
      </c>
      <c r="C60" t="s">
        <v>112</v>
      </c>
      <c r="D60" t="s">
        <v>113</v>
      </c>
      <c r="E60" t="s">
        <v>333</v>
      </c>
      <c r="F60">
        <v>204664</v>
      </c>
      <c r="G60">
        <v>205776</v>
      </c>
      <c r="H60">
        <v>171783.11</v>
      </c>
    </row>
    <row r="61" spans="1:8" x14ac:dyDescent="0.3">
      <c r="A61" s="344">
        <v>20244</v>
      </c>
      <c r="B61" s="344" t="s">
        <v>163</v>
      </c>
      <c r="C61" t="s">
        <v>178</v>
      </c>
      <c r="D61" t="s">
        <v>115</v>
      </c>
      <c r="E61" t="s">
        <v>394</v>
      </c>
      <c r="F61">
        <v>842458</v>
      </c>
      <c r="G61">
        <v>890105</v>
      </c>
      <c r="H61">
        <v>708441.16</v>
      </c>
    </row>
    <row r="62" spans="1:8" x14ac:dyDescent="0.3">
      <c r="A62" s="344">
        <v>20244</v>
      </c>
      <c r="B62" s="344" t="s">
        <v>163</v>
      </c>
      <c r="C62" t="s">
        <v>179</v>
      </c>
      <c r="D62" t="s">
        <v>117</v>
      </c>
      <c r="E62" t="s">
        <v>395</v>
      </c>
      <c r="F62">
        <v>124022</v>
      </c>
      <c r="G62">
        <v>124563</v>
      </c>
      <c r="H62">
        <v>116740.71</v>
      </c>
    </row>
    <row r="63" spans="1:8" x14ac:dyDescent="0.3">
      <c r="A63" s="344">
        <v>20244</v>
      </c>
      <c r="B63" s="344" t="s">
        <v>163</v>
      </c>
      <c r="C63" t="s">
        <v>118</v>
      </c>
      <c r="D63" t="s">
        <v>119</v>
      </c>
      <c r="E63" t="s">
        <v>396</v>
      </c>
      <c r="F63">
        <v>118053</v>
      </c>
      <c r="G63">
        <v>118749</v>
      </c>
      <c r="H63">
        <v>105504.21</v>
      </c>
    </row>
    <row r="64" spans="1:8" x14ac:dyDescent="0.3">
      <c r="A64" s="344">
        <v>20244</v>
      </c>
      <c r="B64" s="344" t="s">
        <v>163</v>
      </c>
      <c r="C64" t="s">
        <v>120</v>
      </c>
      <c r="D64" t="s">
        <v>121</v>
      </c>
      <c r="E64" t="s">
        <v>397</v>
      </c>
      <c r="F64">
        <v>24963</v>
      </c>
      <c r="G64">
        <v>25850</v>
      </c>
      <c r="H64">
        <v>21278.09</v>
      </c>
    </row>
    <row r="65" spans="1:8" x14ac:dyDescent="0.3">
      <c r="A65" s="344">
        <v>20244</v>
      </c>
      <c r="B65" s="344" t="s">
        <v>163</v>
      </c>
      <c r="C65" t="s">
        <v>180</v>
      </c>
      <c r="D65" t="s">
        <v>123</v>
      </c>
      <c r="E65" t="s">
        <v>398</v>
      </c>
      <c r="F65">
        <v>492896</v>
      </c>
      <c r="G65">
        <v>527595</v>
      </c>
      <c r="H65">
        <v>438537.30000000005</v>
      </c>
    </row>
    <row r="66" spans="1:8" x14ac:dyDescent="0.3">
      <c r="A66" s="344">
        <v>20244</v>
      </c>
      <c r="B66" s="344" t="s">
        <v>163</v>
      </c>
      <c r="C66" t="s">
        <v>181</v>
      </c>
      <c r="D66" t="s">
        <v>125</v>
      </c>
      <c r="E66" t="s">
        <v>399</v>
      </c>
      <c r="F66">
        <v>910345</v>
      </c>
      <c r="G66">
        <v>939658</v>
      </c>
      <c r="H66">
        <v>794168.02</v>
      </c>
    </row>
    <row r="67" spans="1:8" x14ac:dyDescent="0.3">
      <c r="A67" s="344">
        <v>20244</v>
      </c>
      <c r="B67" s="344" t="s">
        <v>163</v>
      </c>
      <c r="C67" t="s">
        <v>126</v>
      </c>
      <c r="D67" t="s">
        <v>127</v>
      </c>
      <c r="E67" t="s">
        <v>400</v>
      </c>
      <c r="F67">
        <v>593378</v>
      </c>
      <c r="G67">
        <v>604109</v>
      </c>
      <c r="H67">
        <v>435215.5</v>
      </c>
    </row>
    <row r="68" spans="1:8" x14ac:dyDescent="0.3">
      <c r="A68" s="344">
        <v>20244</v>
      </c>
      <c r="B68" s="344" t="s">
        <v>163</v>
      </c>
      <c r="C68" t="s">
        <v>182</v>
      </c>
      <c r="D68" t="s">
        <v>129</v>
      </c>
      <c r="E68" t="s">
        <v>401</v>
      </c>
      <c r="F68">
        <v>260275</v>
      </c>
      <c r="G68">
        <v>273163</v>
      </c>
      <c r="H68">
        <v>182931.61</v>
      </c>
    </row>
    <row r="69" spans="1:8" x14ac:dyDescent="0.3">
      <c r="A69" s="344">
        <v>20243</v>
      </c>
      <c r="B69" s="344" t="s">
        <v>163</v>
      </c>
      <c r="C69" t="s">
        <v>176</v>
      </c>
      <c r="D69" t="s">
        <v>23</v>
      </c>
      <c r="E69" t="s">
        <v>331</v>
      </c>
      <c r="F69">
        <v>29895</v>
      </c>
      <c r="G69">
        <v>30781</v>
      </c>
      <c r="H69">
        <v>29007.17</v>
      </c>
    </row>
    <row r="70" spans="1:8" x14ac:dyDescent="0.3">
      <c r="A70" s="344">
        <v>20243</v>
      </c>
      <c r="B70" s="344" t="s">
        <v>163</v>
      </c>
      <c r="C70" t="s">
        <v>177</v>
      </c>
      <c r="D70" t="s">
        <v>111</v>
      </c>
      <c r="E70" t="s">
        <v>342</v>
      </c>
      <c r="F70">
        <v>528859</v>
      </c>
      <c r="G70">
        <v>533494</v>
      </c>
      <c r="H70">
        <v>455981.93000000005</v>
      </c>
    </row>
    <row r="71" spans="1:8" x14ac:dyDescent="0.3">
      <c r="A71" s="344">
        <v>20243</v>
      </c>
      <c r="B71" s="344" t="s">
        <v>163</v>
      </c>
      <c r="C71" t="s">
        <v>112</v>
      </c>
      <c r="D71" t="s">
        <v>113</v>
      </c>
      <c r="E71" t="s">
        <v>333</v>
      </c>
      <c r="F71">
        <v>205399</v>
      </c>
      <c r="G71">
        <v>206549</v>
      </c>
      <c r="H71">
        <v>169871.38</v>
      </c>
    </row>
    <row r="72" spans="1:8" x14ac:dyDescent="0.3">
      <c r="A72" s="344">
        <v>20243</v>
      </c>
      <c r="B72" s="344" t="s">
        <v>163</v>
      </c>
      <c r="C72" t="s">
        <v>178</v>
      </c>
      <c r="D72" t="s">
        <v>115</v>
      </c>
      <c r="E72" t="s">
        <v>394</v>
      </c>
      <c r="F72">
        <v>839950</v>
      </c>
      <c r="G72">
        <v>891063</v>
      </c>
      <c r="H72">
        <v>696179.02</v>
      </c>
    </row>
    <row r="73" spans="1:8" x14ac:dyDescent="0.3">
      <c r="A73" s="344">
        <v>20243</v>
      </c>
      <c r="B73" s="344" t="s">
        <v>163</v>
      </c>
      <c r="C73" t="s">
        <v>179</v>
      </c>
      <c r="D73" t="s">
        <v>117</v>
      </c>
      <c r="E73" t="s">
        <v>395</v>
      </c>
      <c r="F73">
        <v>125196</v>
      </c>
      <c r="G73">
        <v>125711</v>
      </c>
      <c r="H73">
        <v>115720.43</v>
      </c>
    </row>
    <row r="74" spans="1:8" x14ac:dyDescent="0.3">
      <c r="A74" s="344">
        <v>20243</v>
      </c>
      <c r="B74" s="344" t="s">
        <v>163</v>
      </c>
      <c r="C74" t="s">
        <v>118</v>
      </c>
      <c r="D74" t="s">
        <v>119</v>
      </c>
      <c r="E74" t="s">
        <v>396</v>
      </c>
      <c r="F74">
        <v>117756</v>
      </c>
      <c r="G74">
        <v>118480</v>
      </c>
      <c r="H74">
        <v>104401.45</v>
      </c>
    </row>
    <row r="75" spans="1:8" x14ac:dyDescent="0.3">
      <c r="A75" s="344">
        <v>20243</v>
      </c>
      <c r="B75" s="344" t="s">
        <v>163</v>
      </c>
      <c r="C75" t="s">
        <v>120</v>
      </c>
      <c r="D75" t="s">
        <v>121</v>
      </c>
      <c r="E75" t="s">
        <v>397</v>
      </c>
      <c r="F75">
        <v>24947</v>
      </c>
      <c r="G75">
        <v>25855</v>
      </c>
      <c r="H75">
        <v>20918.490000000002</v>
      </c>
    </row>
    <row r="76" spans="1:8" x14ac:dyDescent="0.3">
      <c r="A76" s="344">
        <v>20243</v>
      </c>
      <c r="B76" s="344" t="s">
        <v>163</v>
      </c>
      <c r="C76" t="s">
        <v>180</v>
      </c>
      <c r="D76" t="s">
        <v>123</v>
      </c>
      <c r="E76" t="s">
        <v>398</v>
      </c>
      <c r="F76">
        <v>504061</v>
      </c>
      <c r="G76">
        <v>543084</v>
      </c>
      <c r="H76">
        <v>421309.77</v>
      </c>
    </row>
    <row r="77" spans="1:8" x14ac:dyDescent="0.3">
      <c r="A77" s="344">
        <v>20243</v>
      </c>
      <c r="B77" s="344" t="s">
        <v>163</v>
      </c>
      <c r="C77" t="s">
        <v>181</v>
      </c>
      <c r="D77" t="s">
        <v>125</v>
      </c>
      <c r="E77" t="s">
        <v>399</v>
      </c>
      <c r="F77">
        <v>905378</v>
      </c>
      <c r="G77">
        <v>933514</v>
      </c>
      <c r="H77">
        <v>742648.65999999992</v>
      </c>
    </row>
    <row r="78" spans="1:8" x14ac:dyDescent="0.3">
      <c r="A78" s="344">
        <v>20243</v>
      </c>
      <c r="B78" s="344" t="s">
        <v>163</v>
      </c>
      <c r="C78" t="s">
        <v>126</v>
      </c>
      <c r="D78" t="s">
        <v>127</v>
      </c>
      <c r="E78" t="s">
        <v>400</v>
      </c>
      <c r="F78">
        <v>589879</v>
      </c>
      <c r="G78">
        <v>600339</v>
      </c>
      <c r="H78">
        <v>426703.51</v>
      </c>
    </row>
    <row r="79" spans="1:8" x14ac:dyDescent="0.3">
      <c r="A79" s="344">
        <v>20243</v>
      </c>
      <c r="B79" s="344" t="s">
        <v>163</v>
      </c>
      <c r="C79" t="s">
        <v>182</v>
      </c>
      <c r="D79" t="s">
        <v>129</v>
      </c>
      <c r="E79" t="s">
        <v>401</v>
      </c>
      <c r="F79">
        <v>262482</v>
      </c>
      <c r="G79">
        <v>275404</v>
      </c>
      <c r="H79">
        <v>177260.87999999998</v>
      </c>
    </row>
    <row r="80" spans="1:8" x14ac:dyDescent="0.3">
      <c r="A80" s="344">
        <v>20242</v>
      </c>
      <c r="B80" s="344" t="s">
        <v>163</v>
      </c>
      <c r="C80" t="s">
        <v>176</v>
      </c>
      <c r="D80" t="s">
        <v>23</v>
      </c>
      <c r="E80" t="s">
        <v>331</v>
      </c>
      <c r="F80">
        <v>28486</v>
      </c>
      <c r="G80">
        <v>29445</v>
      </c>
      <c r="H80">
        <v>25013.66</v>
      </c>
    </row>
    <row r="81" spans="1:8" x14ac:dyDescent="0.3">
      <c r="A81" s="344">
        <v>20242</v>
      </c>
      <c r="B81" s="344" t="s">
        <v>163</v>
      </c>
      <c r="C81" t="s">
        <v>177</v>
      </c>
      <c r="D81" t="s">
        <v>111</v>
      </c>
      <c r="E81" t="s">
        <v>342</v>
      </c>
      <c r="F81">
        <v>529218</v>
      </c>
      <c r="G81">
        <v>533617</v>
      </c>
      <c r="H81">
        <v>460117.89</v>
      </c>
    </row>
    <row r="82" spans="1:8" x14ac:dyDescent="0.3">
      <c r="A82" s="344">
        <v>20242</v>
      </c>
      <c r="B82" s="344" t="s">
        <v>163</v>
      </c>
      <c r="C82" t="s">
        <v>112</v>
      </c>
      <c r="D82" t="s">
        <v>113</v>
      </c>
      <c r="E82" t="s">
        <v>333</v>
      </c>
      <c r="F82">
        <v>205593</v>
      </c>
      <c r="G82">
        <v>206781</v>
      </c>
      <c r="H82">
        <v>173105.28</v>
      </c>
    </row>
    <row r="83" spans="1:8" x14ac:dyDescent="0.3">
      <c r="A83" s="344">
        <v>20242</v>
      </c>
      <c r="B83" s="344" t="s">
        <v>163</v>
      </c>
      <c r="C83" t="s">
        <v>178</v>
      </c>
      <c r="D83" t="s">
        <v>115</v>
      </c>
      <c r="E83" t="s">
        <v>394</v>
      </c>
      <c r="F83">
        <v>840342</v>
      </c>
      <c r="G83">
        <v>891666</v>
      </c>
      <c r="H83">
        <v>709558.96000000008</v>
      </c>
    </row>
    <row r="84" spans="1:8" x14ac:dyDescent="0.3">
      <c r="A84" s="344">
        <v>20242</v>
      </c>
      <c r="B84" s="344" t="s">
        <v>163</v>
      </c>
      <c r="C84" t="s">
        <v>179</v>
      </c>
      <c r="D84" t="s">
        <v>117</v>
      </c>
      <c r="E84" t="s">
        <v>395</v>
      </c>
      <c r="F84">
        <v>124786</v>
      </c>
      <c r="G84">
        <v>125299</v>
      </c>
      <c r="H84">
        <v>117527.51000000001</v>
      </c>
    </row>
    <row r="85" spans="1:8" x14ac:dyDescent="0.3">
      <c r="A85" s="344">
        <v>20242</v>
      </c>
      <c r="B85" s="344" t="s">
        <v>163</v>
      </c>
      <c r="C85" t="s">
        <v>118</v>
      </c>
      <c r="D85" t="s">
        <v>119</v>
      </c>
      <c r="E85" t="s">
        <v>396</v>
      </c>
      <c r="F85">
        <v>117458</v>
      </c>
      <c r="G85">
        <v>118187</v>
      </c>
      <c r="H85">
        <v>105214.89</v>
      </c>
    </row>
    <row r="86" spans="1:8" x14ac:dyDescent="0.3">
      <c r="A86" s="344">
        <v>20242</v>
      </c>
      <c r="B86" s="344" t="s">
        <v>163</v>
      </c>
      <c r="C86" t="s">
        <v>120</v>
      </c>
      <c r="D86" t="s">
        <v>121</v>
      </c>
      <c r="E86" t="s">
        <v>397</v>
      </c>
      <c r="F86">
        <v>24844</v>
      </c>
      <c r="G86">
        <v>25747</v>
      </c>
      <c r="H86">
        <v>21208.69</v>
      </c>
    </row>
    <row r="87" spans="1:8" x14ac:dyDescent="0.3">
      <c r="A87" s="344">
        <v>20242</v>
      </c>
      <c r="B87" s="344" t="s">
        <v>163</v>
      </c>
      <c r="C87" t="s">
        <v>180</v>
      </c>
      <c r="D87" t="s">
        <v>123</v>
      </c>
      <c r="E87" t="s">
        <v>398</v>
      </c>
      <c r="F87">
        <v>495584</v>
      </c>
      <c r="G87">
        <v>536557</v>
      </c>
      <c r="H87">
        <v>428639.92000000004</v>
      </c>
    </row>
    <row r="88" spans="1:8" x14ac:dyDescent="0.3">
      <c r="A88" s="344">
        <v>20242</v>
      </c>
      <c r="B88" s="344" t="s">
        <v>163</v>
      </c>
      <c r="C88" t="s">
        <v>181</v>
      </c>
      <c r="D88" t="s">
        <v>125</v>
      </c>
      <c r="E88" t="s">
        <v>399</v>
      </c>
      <c r="F88">
        <v>906689</v>
      </c>
      <c r="G88">
        <v>936280</v>
      </c>
      <c r="H88">
        <v>790466.96</v>
      </c>
    </row>
    <row r="89" spans="1:8" x14ac:dyDescent="0.3">
      <c r="A89" s="344">
        <v>20242</v>
      </c>
      <c r="B89" s="344" t="s">
        <v>163</v>
      </c>
      <c r="C89" t="s">
        <v>126</v>
      </c>
      <c r="D89" t="s">
        <v>127</v>
      </c>
      <c r="E89" t="s">
        <v>400</v>
      </c>
      <c r="F89">
        <v>586061</v>
      </c>
      <c r="G89">
        <v>596582</v>
      </c>
      <c r="H89">
        <v>429794.08</v>
      </c>
    </row>
    <row r="90" spans="1:8" x14ac:dyDescent="0.3">
      <c r="A90" s="344">
        <v>20242</v>
      </c>
      <c r="B90" s="344" t="s">
        <v>163</v>
      </c>
      <c r="C90" t="s">
        <v>182</v>
      </c>
      <c r="D90" t="s">
        <v>129</v>
      </c>
      <c r="E90" t="s">
        <v>401</v>
      </c>
      <c r="F90">
        <v>259518</v>
      </c>
      <c r="G90">
        <v>272263</v>
      </c>
      <c r="H90">
        <v>183704.72999999998</v>
      </c>
    </row>
    <row r="91" spans="1:8" x14ac:dyDescent="0.3">
      <c r="A91" s="344">
        <v>20241</v>
      </c>
      <c r="B91" s="344" t="s">
        <v>163</v>
      </c>
      <c r="C91" t="s">
        <v>176</v>
      </c>
      <c r="D91" t="s">
        <v>23</v>
      </c>
      <c r="E91" t="s">
        <v>331</v>
      </c>
      <c r="F91">
        <v>24006</v>
      </c>
      <c r="G91">
        <v>24718</v>
      </c>
      <c r="H91">
        <v>20657.14</v>
      </c>
    </row>
    <row r="92" spans="1:8" x14ac:dyDescent="0.3">
      <c r="A92" s="344">
        <v>20241</v>
      </c>
      <c r="B92" s="344" t="s">
        <v>163</v>
      </c>
      <c r="C92" t="s">
        <v>177</v>
      </c>
      <c r="D92" t="s">
        <v>111</v>
      </c>
      <c r="E92" t="s">
        <v>342</v>
      </c>
      <c r="F92">
        <v>535511</v>
      </c>
      <c r="G92">
        <v>540229</v>
      </c>
      <c r="H92">
        <v>461644.37</v>
      </c>
    </row>
    <row r="93" spans="1:8" x14ac:dyDescent="0.3">
      <c r="A93" s="344">
        <v>20241</v>
      </c>
      <c r="B93" s="344" t="s">
        <v>163</v>
      </c>
      <c r="C93" t="s">
        <v>112</v>
      </c>
      <c r="D93" t="s">
        <v>113</v>
      </c>
      <c r="E93" t="s">
        <v>333</v>
      </c>
      <c r="F93">
        <v>207848</v>
      </c>
      <c r="G93">
        <v>209023</v>
      </c>
      <c r="H93">
        <v>167746.85999999999</v>
      </c>
    </row>
    <row r="94" spans="1:8" x14ac:dyDescent="0.3">
      <c r="A94" s="344">
        <v>20241</v>
      </c>
      <c r="B94" s="344" t="s">
        <v>163</v>
      </c>
      <c r="C94" t="s">
        <v>178</v>
      </c>
      <c r="D94" t="s">
        <v>115</v>
      </c>
      <c r="E94" t="s">
        <v>394</v>
      </c>
      <c r="F94">
        <v>840471</v>
      </c>
      <c r="G94">
        <v>889753</v>
      </c>
      <c r="H94">
        <v>703249.06</v>
      </c>
    </row>
    <row r="95" spans="1:8" x14ac:dyDescent="0.3">
      <c r="A95" s="344">
        <v>20241</v>
      </c>
      <c r="B95" s="344" t="s">
        <v>163</v>
      </c>
      <c r="C95" t="s">
        <v>179</v>
      </c>
      <c r="D95" t="s">
        <v>117</v>
      </c>
      <c r="E95" t="s">
        <v>395</v>
      </c>
      <c r="F95">
        <v>125515</v>
      </c>
      <c r="G95">
        <v>126003</v>
      </c>
      <c r="H95">
        <v>118105.66</v>
      </c>
    </row>
    <row r="96" spans="1:8" x14ac:dyDescent="0.3">
      <c r="A96" s="344">
        <v>20241</v>
      </c>
      <c r="B96" s="344" t="s">
        <v>163</v>
      </c>
      <c r="C96" t="s">
        <v>118</v>
      </c>
      <c r="D96" t="s">
        <v>119</v>
      </c>
      <c r="E96" t="s">
        <v>396</v>
      </c>
      <c r="F96">
        <v>118051</v>
      </c>
      <c r="G96">
        <v>118804</v>
      </c>
      <c r="H96">
        <v>105435.58</v>
      </c>
    </row>
    <row r="97" spans="1:8" x14ac:dyDescent="0.3">
      <c r="A97" s="344">
        <v>20241</v>
      </c>
      <c r="B97" s="344" t="s">
        <v>163</v>
      </c>
      <c r="C97" t="s">
        <v>120</v>
      </c>
      <c r="D97" t="s">
        <v>121</v>
      </c>
      <c r="E97" t="s">
        <v>397</v>
      </c>
      <c r="F97">
        <v>24960</v>
      </c>
      <c r="G97">
        <v>25845</v>
      </c>
      <c r="H97">
        <v>21250.42</v>
      </c>
    </row>
    <row r="98" spans="1:8" x14ac:dyDescent="0.3">
      <c r="A98" s="344">
        <v>20241</v>
      </c>
      <c r="B98" s="344" t="s">
        <v>163</v>
      </c>
      <c r="C98" t="s">
        <v>180</v>
      </c>
      <c r="D98" t="s">
        <v>123</v>
      </c>
      <c r="E98" t="s">
        <v>398</v>
      </c>
      <c r="F98">
        <v>492933</v>
      </c>
      <c r="G98">
        <v>529621</v>
      </c>
      <c r="H98">
        <v>421034.36</v>
      </c>
    </row>
    <row r="99" spans="1:8" x14ac:dyDescent="0.3">
      <c r="A99" s="344">
        <v>20241</v>
      </c>
      <c r="B99" s="344" t="s">
        <v>163</v>
      </c>
      <c r="C99" t="s">
        <v>181</v>
      </c>
      <c r="D99" t="s">
        <v>125</v>
      </c>
      <c r="E99" t="s">
        <v>399</v>
      </c>
      <c r="F99">
        <v>910164</v>
      </c>
      <c r="G99">
        <v>941638</v>
      </c>
      <c r="H99">
        <v>789163.75</v>
      </c>
    </row>
    <row r="100" spans="1:8" x14ac:dyDescent="0.3">
      <c r="A100" s="344">
        <v>20241</v>
      </c>
      <c r="B100" s="344" t="s">
        <v>163</v>
      </c>
      <c r="C100" t="s">
        <v>126</v>
      </c>
      <c r="D100" t="s">
        <v>127</v>
      </c>
      <c r="E100" t="s">
        <v>400</v>
      </c>
      <c r="F100">
        <v>588079</v>
      </c>
      <c r="G100">
        <v>598298</v>
      </c>
      <c r="H100">
        <v>427048.21</v>
      </c>
    </row>
    <row r="101" spans="1:8" x14ac:dyDescent="0.3">
      <c r="A101" s="345">
        <v>20241</v>
      </c>
      <c r="B101" s="344" t="s">
        <v>163</v>
      </c>
      <c r="C101" t="s">
        <v>182</v>
      </c>
      <c r="D101" t="s">
        <v>129</v>
      </c>
      <c r="E101" t="s">
        <v>401</v>
      </c>
      <c r="F101">
        <v>259668</v>
      </c>
      <c r="G101">
        <v>272661</v>
      </c>
      <c r="H101">
        <v>180758.47</v>
      </c>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3DDB7-09D6-41E2-B2A7-D50B5CE6732F}">
  <sheetPr>
    <tabColor rgb="FF92D050"/>
  </sheetPr>
  <dimension ref="A1:R273"/>
  <sheetViews>
    <sheetView workbookViewId="0">
      <selection activeCell="M25" sqref="M25"/>
    </sheetView>
  </sheetViews>
  <sheetFormatPr defaultColWidth="8.88671875" defaultRowHeight="14.4" x14ac:dyDescent="0.3"/>
  <cols>
    <col min="1" max="6" width="8.88671875" style="347"/>
    <col min="7" max="7" width="21.6640625" style="347" customWidth="1"/>
    <col min="8" max="9" width="8.88671875" style="347"/>
    <col min="10" max="11" width="9" style="347" bestFit="1" customWidth="1"/>
    <col min="12" max="12" width="11" style="347" bestFit="1" customWidth="1"/>
    <col min="13" max="16384" width="8.88671875" style="347"/>
  </cols>
  <sheetData>
    <row r="1" spans="1:18" x14ac:dyDescent="0.3">
      <c r="A1" s="346" t="s">
        <v>160</v>
      </c>
      <c r="B1" s="346" t="s">
        <v>183</v>
      </c>
      <c r="C1" s="346" t="s">
        <v>184</v>
      </c>
      <c r="D1" s="346" t="s">
        <v>282</v>
      </c>
      <c r="E1" s="346" t="s">
        <v>185</v>
      </c>
      <c r="F1" s="346" t="s">
        <v>186</v>
      </c>
      <c r="G1" s="357" t="s">
        <v>286</v>
      </c>
      <c r="H1" s="346" t="s">
        <v>285</v>
      </c>
      <c r="I1" s="347" t="s">
        <v>284</v>
      </c>
      <c r="J1" t="s">
        <v>277</v>
      </c>
      <c r="K1" t="s">
        <v>278</v>
      </c>
      <c r="L1" t="s">
        <v>279</v>
      </c>
    </row>
    <row r="2" spans="1:18" x14ac:dyDescent="0.3">
      <c r="A2" s="348">
        <v>20261</v>
      </c>
      <c r="B2" s="349" t="s">
        <v>187</v>
      </c>
      <c r="C2" s="348" t="s">
        <v>188</v>
      </c>
      <c r="D2" s="348" t="s">
        <v>188</v>
      </c>
      <c r="E2" s="349" t="s">
        <v>189</v>
      </c>
      <c r="F2" s="347" t="s">
        <v>190</v>
      </c>
      <c r="G2" s="347" t="s">
        <v>287</v>
      </c>
      <c r="H2" s="349" t="s">
        <v>188</v>
      </c>
      <c r="I2" s="349" t="s">
        <v>188</v>
      </c>
      <c r="J2" s="367">
        <v>1201000</v>
      </c>
      <c r="K2" s="367">
        <v>1275000</v>
      </c>
      <c r="L2" s="367">
        <v>906800</v>
      </c>
      <c r="M2"/>
      <c r="N2"/>
      <c r="O2"/>
      <c r="P2"/>
      <c r="Q2"/>
      <c r="R2"/>
    </row>
    <row r="3" spans="1:18" x14ac:dyDescent="0.3">
      <c r="A3" s="348">
        <v>20261</v>
      </c>
      <c r="B3" s="349" t="s">
        <v>187</v>
      </c>
      <c r="C3" s="348" t="s">
        <v>188</v>
      </c>
      <c r="D3" s="348" t="s">
        <v>188</v>
      </c>
      <c r="E3" s="349" t="s">
        <v>189</v>
      </c>
      <c r="F3" s="347" t="s">
        <v>191</v>
      </c>
      <c r="G3" s="347" t="s">
        <v>542</v>
      </c>
      <c r="H3" s="349" t="s">
        <v>188</v>
      </c>
      <c r="I3" s="349" t="s">
        <v>188</v>
      </c>
      <c r="J3" s="367">
        <v>1800500</v>
      </c>
      <c r="K3" s="367">
        <v>1858500</v>
      </c>
      <c r="L3" s="367">
        <v>1538700</v>
      </c>
      <c r="M3"/>
      <c r="N3"/>
      <c r="O3"/>
      <c r="P3"/>
      <c r="Q3"/>
      <c r="R3"/>
    </row>
    <row r="4" spans="1:18" x14ac:dyDescent="0.3">
      <c r="A4" s="348">
        <v>20261</v>
      </c>
      <c r="B4" s="349" t="s">
        <v>192</v>
      </c>
      <c r="C4" s="348" t="s">
        <v>193</v>
      </c>
      <c r="D4" s="348" t="s">
        <v>283</v>
      </c>
      <c r="E4" s="349" t="s">
        <v>187</v>
      </c>
      <c r="F4" s="347" t="s">
        <v>190</v>
      </c>
      <c r="G4" s="347" t="s">
        <v>287</v>
      </c>
      <c r="H4" s="349" t="s">
        <v>65</v>
      </c>
      <c r="I4" s="349" t="s">
        <v>448</v>
      </c>
      <c r="J4" s="367">
        <v>3700</v>
      </c>
      <c r="K4" s="367">
        <v>3800</v>
      </c>
      <c r="L4" s="367">
        <v>2800</v>
      </c>
      <c r="M4"/>
      <c r="N4"/>
      <c r="O4"/>
      <c r="P4"/>
      <c r="Q4"/>
      <c r="R4"/>
    </row>
    <row r="5" spans="1:18" x14ac:dyDescent="0.3">
      <c r="A5" s="348">
        <v>20261</v>
      </c>
      <c r="B5" s="349" t="s">
        <v>192</v>
      </c>
      <c r="C5" s="348" t="s">
        <v>193</v>
      </c>
      <c r="D5" s="348" t="s">
        <v>283</v>
      </c>
      <c r="E5" s="349" t="s">
        <v>187</v>
      </c>
      <c r="F5" s="347" t="s">
        <v>191</v>
      </c>
      <c r="G5" s="347" t="s">
        <v>542</v>
      </c>
      <c r="H5" s="349" t="s">
        <v>65</v>
      </c>
      <c r="I5" s="349" t="s">
        <v>448</v>
      </c>
      <c r="J5" s="367">
        <v>52000</v>
      </c>
      <c r="K5" s="367">
        <v>52800</v>
      </c>
      <c r="L5" s="367">
        <v>46000</v>
      </c>
      <c r="M5"/>
      <c r="N5"/>
      <c r="O5"/>
      <c r="P5"/>
      <c r="Q5"/>
      <c r="R5"/>
    </row>
    <row r="6" spans="1:18" x14ac:dyDescent="0.3">
      <c r="A6" s="348">
        <v>20261</v>
      </c>
      <c r="B6" s="349" t="s">
        <v>192</v>
      </c>
      <c r="C6" s="348" t="s">
        <v>193</v>
      </c>
      <c r="D6" s="348" t="s">
        <v>283</v>
      </c>
      <c r="E6" s="349" t="s">
        <v>187</v>
      </c>
      <c r="F6" s="347" t="s">
        <v>194</v>
      </c>
      <c r="G6" s="347" t="s">
        <v>543</v>
      </c>
      <c r="H6" s="349" t="s">
        <v>65</v>
      </c>
      <c r="I6" s="349" t="s">
        <v>448</v>
      </c>
      <c r="J6" s="367">
        <v>144600</v>
      </c>
      <c r="K6" s="367">
        <v>144900</v>
      </c>
      <c r="L6" s="367">
        <v>137000</v>
      </c>
      <c r="M6"/>
      <c r="N6"/>
      <c r="O6"/>
      <c r="P6"/>
      <c r="Q6"/>
      <c r="R6"/>
    </row>
    <row r="7" spans="1:18" x14ac:dyDescent="0.3">
      <c r="A7" s="348">
        <v>20261</v>
      </c>
      <c r="B7" s="349" t="s">
        <v>192</v>
      </c>
      <c r="C7" s="348" t="s">
        <v>193</v>
      </c>
      <c r="D7" s="348" t="s">
        <v>283</v>
      </c>
      <c r="E7" s="349" t="s">
        <v>197</v>
      </c>
      <c r="F7" s="347" t="s">
        <v>190</v>
      </c>
      <c r="G7" s="347" t="s">
        <v>287</v>
      </c>
      <c r="H7" s="349" t="s">
        <v>291</v>
      </c>
      <c r="I7" s="349" t="s">
        <v>293</v>
      </c>
      <c r="J7" s="367">
        <v>21900</v>
      </c>
      <c r="K7" s="367">
        <v>22000</v>
      </c>
      <c r="L7" s="367">
        <v>17100</v>
      </c>
      <c r="M7"/>
      <c r="N7"/>
      <c r="O7"/>
      <c r="P7"/>
      <c r="Q7"/>
      <c r="R7"/>
    </row>
    <row r="8" spans="1:18" x14ac:dyDescent="0.3">
      <c r="A8" s="348">
        <v>20261</v>
      </c>
      <c r="B8" s="349" t="s">
        <v>192</v>
      </c>
      <c r="C8" s="348" t="s">
        <v>193</v>
      </c>
      <c r="D8" s="348" t="s">
        <v>283</v>
      </c>
      <c r="E8" s="349" t="s">
        <v>197</v>
      </c>
      <c r="F8" s="347" t="s">
        <v>191</v>
      </c>
      <c r="G8" s="347" t="s">
        <v>542</v>
      </c>
      <c r="H8" s="349" t="s">
        <v>291</v>
      </c>
      <c r="I8" s="349" t="s">
        <v>293</v>
      </c>
      <c r="J8" s="367">
        <v>56200</v>
      </c>
      <c r="K8" s="367">
        <v>57000</v>
      </c>
      <c r="L8" s="367">
        <v>49300</v>
      </c>
      <c r="M8"/>
      <c r="N8"/>
      <c r="O8"/>
      <c r="P8"/>
      <c r="Q8"/>
      <c r="R8"/>
    </row>
    <row r="9" spans="1:18" x14ac:dyDescent="0.3">
      <c r="A9" s="348">
        <v>20261</v>
      </c>
      <c r="B9" s="349" t="s">
        <v>192</v>
      </c>
      <c r="C9" s="348" t="s">
        <v>193</v>
      </c>
      <c r="D9" s="348" t="s">
        <v>283</v>
      </c>
      <c r="E9" s="349" t="s">
        <v>197</v>
      </c>
      <c r="F9" s="347" t="s">
        <v>194</v>
      </c>
      <c r="G9" s="347" t="s">
        <v>543</v>
      </c>
      <c r="H9" s="349" t="s">
        <v>291</v>
      </c>
      <c r="I9" s="349" t="s">
        <v>293</v>
      </c>
      <c r="J9" s="367">
        <v>47400</v>
      </c>
      <c r="K9" s="367">
        <v>47500</v>
      </c>
      <c r="L9" s="367">
        <v>44600</v>
      </c>
      <c r="M9"/>
      <c r="N9"/>
      <c r="O9"/>
      <c r="P9"/>
      <c r="Q9"/>
      <c r="R9"/>
    </row>
    <row r="10" spans="1:18" x14ac:dyDescent="0.3">
      <c r="A10" s="348">
        <v>20261</v>
      </c>
      <c r="B10" s="349" t="s">
        <v>192</v>
      </c>
      <c r="C10" s="348" t="s">
        <v>193</v>
      </c>
      <c r="D10" s="348" t="s">
        <v>283</v>
      </c>
      <c r="E10" s="349" t="s">
        <v>198</v>
      </c>
      <c r="F10" s="347" t="s">
        <v>190</v>
      </c>
      <c r="G10" s="347" t="s">
        <v>287</v>
      </c>
      <c r="H10" s="349" t="s">
        <v>294</v>
      </c>
      <c r="I10" s="349" t="s">
        <v>292</v>
      </c>
      <c r="J10" s="367">
        <v>7700</v>
      </c>
      <c r="K10" s="367">
        <v>8300</v>
      </c>
      <c r="L10" s="367">
        <v>5300</v>
      </c>
      <c r="M10"/>
      <c r="N10"/>
      <c r="O10"/>
      <c r="P10"/>
      <c r="Q10"/>
      <c r="R10"/>
    </row>
    <row r="11" spans="1:18" x14ac:dyDescent="0.3">
      <c r="A11" s="348">
        <v>20261</v>
      </c>
      <c r="B11" s="349" t="s">
        <v>192</v>
      </c>
      <c r="C11" s="348" t="s">
        <v>193</v>
      </c>
      <c r="D11" s="348" t="s">
        <v>283</v>
      </c>
      <c r="E11" s="349" t="s">
        <v>198</v>
      </c>
      <c r="F11" s="347" t="s">
        <v>191</v>
      </c>
      <c r="G11" s="347" t="s">
        <v>542</v>
      </c>
      <c r="H11" s="349" t="s">
        <v>294</v>
      </c>
      <c r="I11" s="349" t="s">
        <v>292</v>
      </c>
      <c r="J11" s="367">
        <v>151800</v>
      </c>
      <c r="K11" s="367">
        <v>165500</v>
      </c>
      <c r="L11" s="367">
        <v>128300</v>
      </c>
      <c r="M11"/>
      <c r="N11"/>
      <c r="O11"/>
      <c r="P11"/>
      <c r="Q11"/>
      <c r="R11"/>
    </row>
    <row r="12" spans="1:18" x14ac:dyDescent="0.3">
      <c r="A12" s="348">
        <v>20261</v>
      </c>
      <c r="B12" s="349" t="s">
        <v>192</v>
      </c>
      <c r="C12" s="348" t="s">
        <v>193</v>
      </c>
      <c r="D12" s="348" t="s">
        <v>283</v>
      </c>
      <c r="E12" s="349" t="s">
        <v>198</v>
      </c>
      <c r="F12" s="347" t="s">
        <v>194</v>
      </c>
      <c r="G12" s="347" t="s">
        <v>543</v>
      </c>
      <c r="H12" s="349" t="s">
        <v>294</v>
      </c>
      <c r="I12" s="349" t="s">
        <v>292</v>
      </c>
      <c r="J12" s="367">
        <v>259300</v>
      </c>
      <c r="K12" s="367">
        <v>262000</v>
      </c>
      <c r="L12" s="367">
        <v>232400</v>
      </c>
      <c r="M12"/>
      <c r="N12"/>
      <c r="O12"/>
      <c r="P12"/>
      <c r="Q12"/>
      <c r="R12"/>
    </row>
    <row r="13" spans="1:18" x14ac:dyDescent="0.3">
      <c r="A13" s="348">
        <v>20261</v>
      </c>
      <c r="B13" s="349" t="s">
        <v>192</v>
      </c>
      <c r="C13" s="348" t="s">
        <v>193</v>
      </c>
      <c r="D13" s="348" t="s">
        <v>283</v>
      </c>
      <c r="E13" s="349" t="s">
        <v>195</v>
      </c>
      <c r="F13" s="347" t="s">
        <v>190</v>
      </c>
      <c r="G13" s="347" t="s">
        <v>287</v>
      </c>
      <c r="H13" s="349" t="s">
        <v>70</v>
      </c>
      <c r="I13" s="349" t="s">
        <v>296</v>
      </c>
      <c r="J13" s="367">
        <v>82000</v>
      </c>
      <c r="K13" s="367">
        <v>83600</v>
      </c>
      <c r="L13" s="367">
        <v>62700</v>
      </c>
      <c r="M13"/>
      <c r="N13"/>
      <c r="O13"/>
      <c r="P13"/>
      <c r="Q13"/>
      <c r="R13"/>
    </row>
    <row r="14" spans="1:18" x14ac:dyDescent="0.3">
      <c r="A14" s="348">
        <v>20261</v>
      </c>
      <c r="B14" s="349" t="s">
        <v>192</v>
      </c>
      <c r="C14" s="348" t="s">
        <v>193</v>
      </c>
      <c r="D14" s="348" t="s">
        <v>283</v>
      </c>
      <c r="E14" s="349" t="s">
        <v>195</v>
      </c>
      <c r="F14" s="347" t="s">
        <v>191</v>
      </c>
      <c r="G14" s="347" t="s">
        <v>542</v>
      </c>
      <c r="H14" s="349" t="s">
        <v>70</v>
      </c>
      <c r="I14" s="349" t="s">
        <v>296</v>
      </c>
      <c r="J14" s="367">
        <v>177500</v>
      </c>
      <c r="K14" s="367">
        <v>183000</v>
      </c>
      <c r="L14" s="367">
        <v>143200</v>
      </c>
      <c r="M14"/>
      <c r="N14"/>
      <c r="O14"/>
      <c r="P14"/>
      <c r="Q14"/>
      <c r="R14"/>
    </row>
    <row r="15" spans="1:18" x14ac:dyDescent="0.3">
      <c r="A15" s="348">
        <v>20261</v>
      </c>
      <c r="B15" s="349" t="s">
        <v>192</v>
      </c>
      <c r="C15" s="348" t="s">
        <v>193</v>
      </c>
      <c r="D15" s="348" t="s">
        <v>283</v>
      </c>
      <c r="E15" s="349" t="s">
        <v>195</v>
      </c>
      <c r="F15" s="347" t="s">
        <v>194</v>
      </c>
      <c r="G15" s="347" t="s">
        <v>543</v>
      </c>
      <c r="H15" s="349" t="s">
        <v>70</v>
      </c>
      <c r="I15" s="349" t="s">
        <v>296</v>
      </c>
      <c r="J15" s="367">
        <v>99400</v>
      </c>
      <c r="K15" s="367">
        <v>99800</v>
      </c>
      <c r="L15" s="367">
        <v>91900</v>
      </c>
      <c r="M15"/>
      <c r="N15"/>
      <c r="O15"/>
      <c r="P15"/>
      <c r="Q15"/>
      <c r="R15"/>
    </row>
    <row r="16" spans="1:18" x14ac:dyDescent="0.3">
      <c r="A16" s="348">
        <v>20261</v>
      </c>
      <c r="B16" s="349" t="s">
        <v>192</v>
      </c>
      <c r="C16" s="348" t="s">
        <v>193</v>
      </c>
      <c r="D16" s="348" t="s">
        <v>283</v>
      </c>
      <c r="E16" s="349" t="s">
        <v>196</v>
      </c>
      <c r="F16" s="347" t="s">
        <v>190</v>
      </c>
      <c r="G16" s="347" t="s">
        <v>287</v>
      </c>
      <c r="H16" s="349" t="s">
        <v>200</v>
      </c>
      <c r="I16" s="349" t="s">
        <v>295</v>
      </c>
      <c r="J16" s="367">
        <v>12100</v>
      </c>
      <c r="K16" s="367">
        <v>13000</v>
      </c>
      <c r="L16" s="367">
        <v>7600</v>
      </c>
      <c r="M16"/>
      <c r="N16"/>
      <c r="O16"/>
      <c r="P16"/>
      <c r="Q16"/>
      <c r="R16"/>
    </row>
    <row r="17" spans="1:18" x14ac:dyDescent="0.3">
      <c r="A17" s="348">
        <v>20261</v>
      </c>
      <c r="B17" s="349" t="s">
        <v>192</v>
      </c>
      <c r="C17" s="348" t="s">
        <v>193</v>
      </c>
      <c r="D17" s="348" t="s">
        <v>283</v>
      </c>
      <c r="E17" s="349" t="s">
        <v>196</v>
      </c>
      <c r="F17" s="347" t="s">
        <v>191</v>
      </c>
      <c r="G17" s="347" t="s">
        <v>542</v>
      </c>
      <c r="H17" s="349" t="s">
        <v>200</v>
      </c>
      <c r="I17" s="349" t="s">
        <v>295</v>
      </c>
      <c r="J17" s="367">
        <v>11900</v>
      </c>
      <c r="K17" s="367">
        <v>14300</v>
      </c>
      <c r="L17" s="367">
        <v>9300</v>
      </c>
      <c r="M17"/>
      <c r="N17"/>
      <c r="O17"/>
      <c r="P17"/>
      <c r="Q17"/>
      <c r="R17"/>
    </row>
    <row r="18" spans="1:18" x14ac:dyDescent="0.3">
      <c r="A18" s="348">
        <v>20254</v>
      </c>
      <c r="B18" s="349" t="s">
        <v>187</v>
      </c>
      <c r="C18" s="348" t="s">
        <v>188</v>
      </c>
      <c r="D18" s="348" t="s">
        <v>188</v>
      </c>
      <c r="E18" s="349" t="s">
        <v>189</v>
      </c>
      <c r="F18" s="347" t="s">
        <v>190</v>
      </c>
      <c r="G18" s="347" t="s">
        <v>287</v>
      </c>
      <c r="H18" s="349" t="s">
        <v>188</v>
      </c>
      <c r="I18" s="349" t="s">
        <v>188</v>
      </c>
      <c r="J18">
        <v>1187386</v>
      </c>
      <c r="K18">
        <v>1253436</v>
      </c>
      <c r="L18">
        <v>931969.4</v>
      </c>
      <c r="M18"/>
      <c r="N18"/>
      <c r="O18"/>
      <c r="P18"/>
      <c r="Q18"/>
      <c r="R18"/>
    </row>
    <row r="19" spans="1:18" x14ac:dyDescent="0.3">
      <c r="A19" s="348">
        <v>20254</v>
      </c>
      <c r="B19" s="349" t="s">
        <v>187</v>
      </c>
      <c r="C19" s="348" t="s">
        <v>188</v>
      </c>
      <c r="D19" s="348" t="s">
        <v>188</v>
      </c>
      <c r="E19" s="349" t="s">
        <v>189</v>
      </c>
      <c r="F19" s="347" t="s">
        <v>191</v>
      </c>
      <c r="G19" s="347" t="s">
        <v>542</v>
      </c>
      <c r="H19" s="349" t="s">
        <v>188</v>
      </c>
      <c r="I19" s="349" t="s">
        <v>188</v>
      </c>
      <c r="J19">
        <v>1798697</v>
      </c>
      <c r="K19">
        <v>1854027</v>
      </c>
      <c r="L19">
        <v>1545295.8</v>
      </c>
      <c r="M19"/>
      <c r="N19"/>
      <c r="O19"/>
      <c r="P19"/>
      <c r="Q19"/>
      <c r="R19"/>
    </row>
    <row r="20" spans="1:18" x14ac:dyDescent="0.3">
      <c r="A20" s="348">
        <v>20254</v>
      </c>
      <c r="B20" s="349" t="s">
        <v>192</v>
      </c>
      <c r="C20" s="348" t="s">
        <v>193</v>
      </c>
      <c r="D20" s="348" t="s">
        <v>283</v>
      </c>
      <c r="E20" s="349" t="s">
        <v>187</v>
      </c>
      <c r="F20" s="347" t="s">
        <v>190</v>
      </c>
      <c r="G20" s="347" t="s">
        <v>287</v>
      </c>
      <c r="H20" s="349" t="s">
        <v>65</v>
      </c>
      <c r="I20" s="347" t="s">
        <v>448</v>
      </c>
      <c r="J20">
        <v>3775</v>
      </c>
      <c r="K20">
        <v>3832</v>
      </c>
      <c r="L20">
        <v>2754.66</v>
      </c>
      <c r="M20"/>
      <c r="N20"/>
      <c r="O20"/>
      <c r="P20"/>
      <c r="Q20"/>
      <c r="R20"/>
    </row>
    <row r="21" spans="1:18" x14ac:dyDescent="0.3">
      <c r="A21" s="348">
        <v>20254</v>
      </c>
      <c r="B21" s="349" t="s">
        <v>192</v>
      </c>
      <c r="C21" s="348" t="s">
        <v>193</v>
      </c>
      <c r="D21" s="348" t="s">
        <v>283</v>
      </c>
      <c r="E21" s="349" t="s">
        <v>187</v>
      </c>
      <c r="F21" s="347" t="s">
        <v>191</v>
      </c>
      <c r="G21" s="347" t="s">
        <v>542</v>
      </c>
      <c r="H21" s="349" t="s">
        <v>65</v>
      </c>
      <c r="I21" s="347" t="s">
        <v>448</v>
      </c>
      <c r="J21">
        <v>52544</v>
      </c>
      <c r="K21">
        <v>53437</v>
      </c>
      <c r="L21">
        <v>46065.15</v>
      </c>
      <c r="M21"/>
      <c r="N21"/>
      <c r="O21"/>
      <c r="P21"/>
      <c r="Q21"/>
      <c r="R21"/>
    </row>
    <row r="22" spans="1:18" x14ac:dyDescent="0.3">
      <c r="A22" s="348">
        <v>20254</v>
      </c>
      <c r="B22" s="349" t="s">
        <v>192</v>
      </c>
      <c r="C22" s="348" t="s">
        <v>193</v>
      </c>
      <c r="D22" s="348" t="s">
        <v>283</v>
      </c>
      <c r="E22" s="349" t="s">
        <v>187</v>
      </c>
      <c r="F22" s="347" t="s">
        <v>194</v>
      </c>
      <c r="G22" s="347" t="s">
        <v>543</v>
      </c>
      <c r="H22" s="349" t="s">
        <v>65</v>
      </c>
      <c r="I22" s="347" t="s">
        <v>448</v>
      </c>
      <c r="J22">
        <v>144385</v>
      </c>
      <c r="K22">
        <v>144663</v>
      </c>
      <c r="L22">
        <v>137028.73000000001</v>
      </c>
      <c r="M22"/>
      <c r="N22"/>
      <c r="O22"/>
      <c r="P22"/>
      <c r="Q22"/>
      <c r="R22"/>
    </row>
    <row r="23" spans="1:18" x14ac:dyDescent="0.3">
      <c r="A23" s="348">
        <v>20254</v>
      </c>
      <c r="B23" s="349" t="s">
        <v>192</v>
      </c>
      <c r="C23" s="348" t="s">
        <v>193</v>
      </c>
      <c r="D23" s="348" t="s">
        <v>283</v>
      </c>
      <c r="E23" s="349" t="s">
        <v>197</v>
      </c>
      <c r="F23" s="347" t="s">
        <v>190</v>
      </c>
      <c r="G23" s="347" t="s">
        <v>287</v>
      </c>
      <c r="H23" s="349" t="s">
        <v>291</v>
      </c>
      <c r="I23" s="347" t="s">
        <v>293</v>
      </c>
      <c r="J23">
        <v>21769</v>
      </c>
      <c r="K23">
        <v>21800</v>
      </c>
      <c r="L23">
        <v>17411.64</v>
      </c>
      <c r="M23"/>
      <c r="N23"/>
      <c r="O23"/>
      <c r="P23"/>
      <c r="Q23"/>
      <c r="R23"/>
    </row>
    <row r="24" spans="1:18" x14ac:dyDescent="0.3">
      <c r="A24" s="348">
        <v>20254</v>
      </c>
      <c r="B24" s="349" t="s">
        <v>192</v>
      </c>
      <c r="C24" s="348" t="s">
        <v>193</v>
      </c>
      <c r="D24" s="348" t="s">
        <v>283</v>
      </c>
      <c r="E24" s="349" t="s">
        <v>197</v>
      </c>
      <c r="F24" s="347" t="s">
        <v>191</v>
      </c>
      <c r="G24" s="347" t="s">
        <v>542</v>
      </c>
      <c r="H24" s="349" t="s">
        <v>291</v>
      </c>
      <c r="I24" s="347" t="s">
        <v>293</v>
      </c>
      <c r="J24">
        <v>55262</v>
      </c>
      <c r="K24">
        <v>55738</v>
      </c>
      <c r="L24">
        <v>48690.559999999998</v>
      </c>
      <c r="M24"/>
      <c r="N24"/>
      <c r="O24"/>
      <c r="P24"/>
      <c r="Q24"/>
      <c r="R24"/>
    </row>
    <row r="25" spans="1:18" x14ac:dyDescent="0.3">
      <c r="A25" s="348">
        <v>20254</v>
      </c>
      <c r="B25" s="349" t="s">
        <v>192</v>
      </c>
      <c r="C25" s="348" t="s">
        <v>193</v>
      </c>
      <c r="D25" s="348" t="s">
        <v>283</v>
      </c>
      <c r="E25" s="349" t="s">
        <v>197</v>
      </c>
      <c r="F25" s="347" t="s">
        <v>194</v>
      </c>
      <c r="G25" s="347" t="s">
        <v>543</v>
      </c>
      <c r="H25" s="349" t="s">
        <v>291</v>
      </c>
      <c r="I25" s="347" t="s">
        <v>293</v>
      </c>
      <c r="J25">
        <v>47684</v>
      </c>
      <c r="K25">
        <v>47794</v>
      </c>
      <c r="L25">
        <v>44596.63</v>
      </c>
      <c r="M25"/>
      <c r="N25"/>
      <c r="O25"/>
      <c r="P25"/>
      <c r="Q25"/>
      <c r="R25"/>
    </row>
    <row r="26" spans="1:18" x14ac:dyDescent="0.3">
      <c r="A26" s="348">
        <v>20254</v>
      </c>
      <c r="B26" s="349" t="s">
        <v>192</v>
      </c>
      <c r="C26" s="348" t="s">
        <v>193</v>
      </c>
      <c r="D26" s="348" t="s">
        <v>283</v>
      </c>
      <c r="E26" s="349" t="s">
        <v>198</v>
      </c>
      <c r="F26" s="347" t="s">
        <v>190</v>
      </c>
      <c r="G26" s="347" t="s">
        <v>287</v>
      </c>
      <c r="H26" s="349" t="s">
        <v>294</v>
      </c>
      <c r="I26" s="347" t="s">
        <v>292</v>
      </c>
      <c r="J26">
        <v>7604</v>
      </c>
      <c r="K26">
        <v>8121</v>
      </c>
      <c r="L26">
        <v>5280.19</v>
      </c>
      <c r="M26"/>
      <c r="N26"/>
      <c r="O26"/>
      <c r="P26"/>
      <c r="Q26"/>
      <c r="R26"/>
    </row>
    <row r="27" spans="1:18" x14ac:dyDescent="0.3">
      <c r="A27" s="348">
        <v>20254</v>
      </c>
      <c r="B27" s="349" t="s">
        <v>192</v>
      </c>
      <c r="C27" s="348" t="s">
        <v>193</v>
      </c>
      <c r="D27" s="348" t="s">
        <v>283</v>
      </c>
      <c r="E27" s="349" t="s">
        <v>198</v>
      </c>
      <c r="F27" s="347" t="s">
        <v>191</v>
      </c>
      <c r="G27" s="347" t="s">
        <v>542</v>
      </c>
      <c r="H27" s="349" t="s">
        <v>294</v>
      </c>
      <c r="I27" s="347" t="s">
        <v>292</v>
      </c>
      <c r="J27">
        <v>153755</v>
      </c>
      <c r="K27">
        <v>166443</v>
      </c>
      <c r="L27">
        <v>132142.41</v>
      </c>
      <c r="M27"/>
      <c r="N27"/>
      <c r="O27"/>
      <c r="P27"/>
      <c r="Q27"/>
      <c r="R27"/>
    </row>
    <row r="28" spans="1:18" x14ac:dyDescent="0.3">
      <c r="A28" s="348">
        <v>20254</v>
      </c>
      <c r="B28" s="349" t="s">
        <v>192</v>
      </c>
      <c r="C28" s="348" t="s">
        <v>193</v>
      </c>
      <c r="D28" s="348" t="s">
        <v>283</v>
      </c>
      <c r="E28" s="349" t="s">
        <v>198</v>
      </c>
      <c r="F28" s="347" t="s">
        <v>194</v>
      </c>
      <c r="G28" s="347" t="s">
        <v>543</v>
      </c>
      <c r="H28" s="349" t="s">
        <v>294</v>
      </c>
      <c r="I28" s="347" t="s">
        <v>292</v>
      </c>
      <c r="J28">
        <v>251989</v>
      </c>
      <c r="K28">
        <v>254531</v>
      </c>
      <c r="L28">
        <v>225211.99</v>
      </c>
      <c r="M28"/>
      <c r="N28"/>
      <c r="O28"/>
      <c r="P28"/>
      <c r="Q28"/>
      <c r="R28"/>
    </row>
    <row r="29" spans="1:18" x14ac:dyDescent="0.3">
      <c r="A29" s="348">
        <v>20254</v>
      </c>
      <c r="B29" s="349" t="s">
        <v>192</v>
      </c>
      <c r="C29" s="348" t="s">
        <v>193</v>
      </c>
      <c r="D29" s="348" t="s">
        <v>283</v>
      </c>
      <c r="E29" s="349" t="s">
        <v>195</v>
      </c>
      <c r="F29" s="347" t="s">
        <v>190</v>
      </c>
      <c r="G29" s="347" t="s">
        <v>287</v>
      </c>
      <c r="H29" s="349" t="s">
        <v>70</v>
      </c>
      <c r="I29" s="347" t="s">
        <v>296</v>
      </c>
      <c r="J29">
        <v>83313</v>
      </c>
      <c r="K29">
        <v>85000</v>
      </c>
      <c r="L29">
        <v>63260.42</v>
      </c>
      <c r="M29"/>
      <c r="N29"/>
      <c r="O29"/>
      <c r="P29"/>
      <c r="Q29"/>
      <c r="R29"/>
    </row>
    <row r="30" spans="1:18" x14ac:dyDescent="0.3">
      <c r="A30" s="348">
        <v>20254</v>
      </c>
      <c r="B30" s="349" t="s">
        <v>192</v>
      </c>
      <c r="C30" s="348" t="s">
        <v>193</v>
      </c>
      <c r="D30" s="348" t="s">
        <v>283</v>
      </c>
      <c r="E30" s="349" t="s">
        <v>195</v>
      </c>
      <c r="F30" s="347" t="s">
        <v>191</v>
      </c>
      <c r="G30" s="347" t="s">
        <v>542</v>
      </c>
      <c r="H30" s="349" t="s">
        <v>70</v>
      </c>
      <c r="I30" s="347" t="s">
        <v>296</v>
      </c>
      <c r="J30">
        <v>177080</v>
      </c>
      <c r="K30">
        <v>182408</v>
      </c>
      <c r="L30">
        <v>142864.22</v>
      </c>
      <c r="M30"/>
      <c r="N30"/>
      <c r="O30"/>
      <c r="P30"/>
      <c r="Q30"/>
      <c r="R30"/>
    </row>
    <row r="31" spans="1:18" x14ac:dyDescent="0.3">
      <c r="A31" s="348">
        <v>20254</v>
      </c>
      <c r="B31" s="349" t="s">
        <v>192</v>
      </c>
      <c r="C31" s="348" t="s">
        <v>193</v>
      </c>
      <c r="D31" s="348" t="s">
        <v>283</v>
      </c>
      <c r="E31" s="349" t="s">
        <v>195</v>
      </c>
      <c r="F31" s="347" t="s">
        <v>194</v>
      </c>
      <c r="G31" s="347" t="s">
        <v>543</v>
      </c>
      <c r="H31" s="349" t="s">
        <v>70</v>
      </c>
      <c r="I31" s="347" t="s">
        <v>296</v>
      </c>
      <c r="J31">
        <v>99905</v>
      </c>
      <c r="K31">
        <v>100319</v>
      </c>
      <c r="L31">
        <v>91899.16</v>
      </c>
      <c r="M31"/>
      <c r="N31"/>
      <c r="O31"/>
      <c r="P31"/>
      <c r="Q31"/>
      <c r="R31"/>
    </row>
    <row r="32" spans="1:18" x14ac:dyDescent="0.3">
      <c r="A32" s="348">
        <v>20254</v>
      </c>
      <c r="B32" s="349" t="s">
        <v>192</v>
      </c>
      <c r="C32" s="348" t="s">
        <v>193</v>
      </c>
      <c r="D32" s="348" t="s">
        <v>283</v>
      </c>
      <c r="E32" s="349" t="s">
        <v>196</v>
      </c>
      <c r="F32" s="347" t="s">
        <v>190</v>
      </c>
      <c r="G32" s="347" t="s">
        <v>287</v>
      </c>
      <c r="H32" s="349" t="s">
        <v>200</v>
      </c>
      <c r="I32" s="347" t="s">
        <v>295</v>
      </c>
      <c r="J32">
        <v>11736</v>
      </c>
      <c r="K32">
        <v>12606</v>
      </c>
      <c r="L32">
        <v>7485.68</v>
      </c>
      <c r="M32"/>
      <c r="N32"/>
      <c r="O32"/>
      <c r="P32"/>
      <c r="Q32"/>
      <c r="R32"/>
    </row>
    <row r="33" spans="1:18" x14ac:dyDescent="0.3">
      <c r="A33" s="348">
        <v>20254</v>
      </c>
      <c r="B33" s="349" t="s">
        <v>192</v>
      </c>
      <c r="C33" s="348" t="s">
        <v>193</v>
      </c>
      <c r="D33" s="348" t="s">
        <v>283</v>
      </c>
      <c r="E33" s="349" t="s">
        <v>196</v>
      </c>
      <c r="F33" s="347" t="s">
        <v>191</v>
      </c>
      <c r="G33" s="347" t="s">
        <v>542</v>
      </c>
      <c r="H33" s="349" t="s">
        <v>200</v>
      </c>
      <c r="I33" s="347" t="s">
        <v>295</v>
      </c>
      <c r="J33">
        <v>11728</v>
      </c>
      <c r="K33">
        <v>13911</v>
      </c>
      <c r="L33">
        <v>9181.4599999999991</v>
      </c>
      <c r="M33"/>
      <c r="N33"/>
      <c r="O33"/>
      <c r="P33"/>
      <c r="Q33"/>
      <c r="R33"/>
    </row>
    <row r="34" spans="1:18" x14ac:dyDescent="0.3">
      <c r="A34" s="348">
        <v>20253</v>
      </c>
      <c r="B34" s="349" t="s">
        <v>187</v>
      </c>
      <c r="C34" s="348" t="s">
        <v>188</v>
      </c>
      <c r="D34" s="348" t="s">
        <v>188</v>
      </c>
      <c r="E34" s="349" t="s">
        <v>189</v>
      </c>
      <c r="F34" s="347" t="s">
        <v>190</v>
      </c>
      <c r="G34" s="347" t="s">
        <v>287</v>
      </c>
      <c r="H34" s="349" t="s">
        <v>201</v>
      </c>
      <c r="I34" s="349" t="s">
        <v>201</v>
      </c>
      <c r="J34" s="385">
        <v>1217971</v>
      </c>
      <c r="K34" s="385">
        <v>1293389</v>
      </c>
      <c r="L34" s="385">
        <v>928929.11</v>
      </c>
      <c r="M34"/>
      <c r="N34"/>
      <c r="O34"/>
    </row>
    <row r="35" spans="1:18" x14ac:dyDescent="0.3">
      <c r="A35" s="348">
        <v>20253</v>
      </c>
      <c r="B35" s="349" t="s">
        <v>187</v>
      </c>
      <c r="C35" s="348" t="s">
        <v>188</v>
      </c>
      <c r="D35" s="348" t="s">
        <v>188</v>
      </c>
      <c r="E35" s="349" t="s">
        <v>189</v>
      </c>
      <c r="F35" s="347" t="s">
        <v>191</v>
      </c>
      <c r="G35" s="347" t="s">
        <v>288</v>
      </c>
      <c r="H35" s="349" t="s">
        <v>201</v>
      </c>
      <c r="I35" s="349" t="s">
        <v>201</v>
      </c>
      <c r="J35" s="385">
        <v>1798416</v>
      </c>
      <c r="K35" s="385">
        <v>1855053</v>
      </c>
      <c r="L35" s="385">
        <v>1515302.01</v>
      </c>
      <c r="M35"/>
      <c r="N35"/>
      <c r="O35"/>
      <c r="P35" s="360"/>
      <c r="Q35" s="360"/>
      <c r="R35" s="360"/>
    </row>
    <row r="36" spans="1:18" x14ac:dyDescent="0.3">
      <c r="A36" s="348">
        <v>20253</v>
      </c>
      <c r="B36" s="349" t="s">
        <v>192</v>
      </c>
      <c r="C36" s="348" t="s">
        <v>193</v>
      </c>
      <c r="D36" s="348" t="s">
        <v>283</v>
      </c>
      <c r="E36" s="349" t="s">
        <v>187</v>
      </c>
      <c r="F36" s="347" t="s">
        <v>190</v>
      </c>
      <c r="G36" s="347" t="s">
        <v>287</v>
      </c>
      <c r="H36" s="349" t="s">
        <v>199</v>
      </c>
      <c r="I36" s="347" t="s">
        <v>290</v>
      </c>
      <c r="J36" s="385">
        <v>3792</v>
      </c>
      <c r="K36" s="385">
        <v>3849</v>
      </c>
      <c r="L36" s="385">
        <v>2769.99</v>
      </c>
      <c r="M36"/>
      <c r="N36"/>
      <c r="O36"/>
      <c r="P36" s="361"/>
      <c r="Q36" s="361"/>
      <c r="R36" s="361"/>
    </row>
    <row r="37" spans="1:18" x14ac:dyDescent="0.3">
      <c r="A37" s="348">
        <v>20253</v>
      </c>
      <c r="B37" s="349" t="s">
        <v>192</v>
      </c>
      <c r="C37" s="348" t="s">
        <v>193</v>
      </c>
      <c r="D37" s="348" t="s">
        <v>283</v>
      </c>
      <c r="E37" s="349" t="s">
        <v>187</v>
      </c>
      <c r="F37" s="347" t="s">
        <v>191</v>
      </c>
      <c r="G37" s="347" t="s">
        <v>288</v>
      </c>
      <c r="H37" s="349" t="s">
        <v>199</v>
      </c>
      <c r="I37" s="347" t="s">
        <v>290</v>
      </c>
      <c r="J37" s="385">
        <v>52401</v>
      </c>
      <c r="K37" s="385">
        <v>53208</v>
      </c>
      <c r="L37" s="385">
        <v>45842.74</v>
      </c>
      <c r="M37"/>
      <c r="N37"/>
      <c r="O37"/>
      <c r="P37"/>
      <c r="Q37"/>
      <c r="R37"/>
    </row>
    <row r="38" spans="1:18" x14ac:dyDescent="0.3">
      <c r="A38" s="348">
        <v>20253</v>
      </c>
      <c r="B38" s="349" t="s">
        <v>192</v>
      </c>
      <c r="C38" s="348" t="s">
        <v>193</v>
      </c>
      <c r="D38" s="348" t="s">
        <v>283</v>
      </c>
      <c r="E38" s="349" t="s">
        <v>187</v>
      </c>
      <c r="F38" s="347" t="s">
        <v>194</v>
      </c>
      <c r="G38" s="347" t="s">
        <v>289</v>
      </c>
      <c r="H38" s="349" t="s">
        <v>199</v>
      </c>
      <c r="I38" s="347" t="s">
        <v>290</v>
      </c>
      <c r="J38" s="385">
        <v>144588</v>
      </c>
      <c r="K38" s="385">
        <v>144890</v>
      </c>
      <c r="L38" s="385">
        <v>136143.07</v>
      </c>
      <c r="M38"/>
      <c r="N38"/>
      <c r="O38"/>
      <c r="P38"/>
      <c r="Q38"/>
      <c r="R38"/>
    </row>
    <row r="39" spans="1:18" x14ac:dyDescent="0.3">
      <c r="A39" s="348">
        <v>20253</v>
      </c>
      <c r="B39" s="349" t="s">
        <v>192</v>
      </c>
      <c r="C39" s="348" t="s">
        <v>193</v>
      </c>
      <c r="D39" s="348" t="s">
        <v>283</v>
      </c>
      <c r="E39" s="349" t="s">
        <v>195</v>
      </c>
      <c r="F39" s="347" t="s">
        <v>190</v>
      </c>
      <c r="G39" s="347" t="s">
        <v>287</v>
      </c>
      <c r="H39" s="349" t="s">
        <v>70</v>
      </c>
      <c r="I39" s="347" t="s">
        <v>296</v>
      </c>
      <c r="J39" s="385">
        <v>83865</v>
      </c>
      <c r="K39" s="385">
        <v>85155</v>
      </c>
      <c r="L39" s="385">
        <v>63179.729999999996</v>
      </c>
      <c r="M39"/>
      <c r="N39"/>
      <c r="O39"/>
      <c r="P39"/>
      <c r="Q39"/>
      <c r="R39"/>
    </row>
    <row r="40" spans="1:18" x14ac:dyDescent="0.3">
      <c r="A40" s="348">
        <v>20253</v>
      </c>
      <c r="B40" s="349" t="s">
        <v>192</v>
      </c>
      <c r="C40" s="348" t="s">
        <v>193</v>
      </c>
      <c r="D40" s="348" t="s">
        <v>283</v>
      </c>
      <c r="E40" s="349" t="s">
        <v>195</v>
      </c>
      <c r="F40" s="347" t="s">
        <v>191</v>
      </c>
      <c r="G40" s="347" t="s">
        <v>288</v>
      </c>
      <c r="H40" s="349" t="s">
        <v>70</v>
      </c>
      <c r="I40" s="347" t="s">
        <v>296</v>
      </c>
      <c r="J40" s="385">
        <v>176596</v>
      </c>
      <c r="K40" s="385">
        <v>181732</v>
      </c>
      <c r="L40" s="385">
        <v>140397.47</v>
      </c>
      <c r="M40"/>
      <c r="N40"/>
      <c r="O40"/>
      <c r="P40"/>
      <c r="Q40"/>
      <c r="R40"/>
    </row>
    <row r="41" spans="1:18" x14ac:dyDescent="0.3">
      <c r="A41" s="348">
        <v>20253</v>
      </c>
      <c r="B41" s="349" t="s">
        <v>192</v>
      </c>
      <c r="C41" s="348" t="s">
        <v>193</v>
      </c>
      <c r="D41" s="348" t="s">
        <v>283</v>
      </c>
      <c r="E41" s="349" t="s">
        <v>195</v>
      </c>
      <c r="F41" s="347" t="s">
        <v>194</v>
      </c>
      <c r="G41" s="347" t="s">
        <v>289</v>
      </c>
      <c r="H41" s="349" t="s">
        <v>70</v>
      </c>
      <c r="I41" s="347" t="s">
        <v>296</v>
      </c>
      <c r="J41" s="385">
        <v>99557</v>
      </c>
      <c r="K41" s="385">
        <v>99984</v>
      </c>
      <c r="L41" s="385">
        <v>91830.05</v>
      </c>
      <c r="M41"/>
      <c r="N41"/>
      <c r="O41"/>
      <c r="P41"/>
      <c r="Q41"/>
      <c r="R41"/>
    </row>
    <row r="42" spans="1:18" x14ac:dyDescent="0.3">
      <c r="A42" s="348">
        <v>20253</v>
      </c>
      <c r="B42" s="349" t="s">
        <v>192</v>
      </c>
      <c r="C42" s="348" t="s">
        <v>193</v>
      </c>
      <c r="D42" s="348" t="s">
        <v>283</v>
      </c>
      <c r="E42" s="349" t="s">
        <v>196</v>
      </c>
      <c r="F42" s="347" t="s">
        <v>190</v>
      </c>
      <c r="G42" s="347" t="s">
        <v>287</v>
      </c>
      <c r="H42" s="349" t="s">
        <v>200</v>
      </c>
      <c r="I42" s="347" t="s">
        <v>295</v>
      </c>
      <c r="J42" s="385">
        <v>11783</v>
      </c>
      <c r="K42" s="385">
        <v>12676</v>
      </c>
      <c r="L42" s="385">
        <v>6470.17</v>
      </c>
      <c r="M42"/>
      <c r="N42"/>
      <c r="O42"/>
      <c r="P42"/>
      <c r="Q42"/>
      <c r="R42"/>
    </row>
    <row r="43" spans="1:18" x14ac:dyDescent="0.3">
      <c r="A43" s="348">
        <v>20253</v>
      </c>
      <c r="B43" s="349" t="s">
        <v>192</v>
      </c>
      <c r="C43" s="348" t="s">
        <v>193</v>
      </c>
      <c r="D43" s="348" t="s">
        <v>283</v>
      </c>
      <c r="E43" s="349" t="s">
        <v>196</v>
      </c>
      <c r="F43" s="347" t="s">
        <v>191</v>
      </c>
      <c r="G43" s="347" t="s">
        <v>288</v>
      </c>
      <c r="H43" s="349" t="s">
        <v>200</v>
      </c>
      <c r="I43" s="347" t="s">
        <v>295</v>
      </c>
      <c r="J43" s="385">
        <v>11624</v>
      </c>
      <c r="K43" s="385">
        <v>13791</v>
      </c>
      <c r="L43" s="385">
        <v>8741.0499999999993</v>
      </c>
      <c r="M43"/>
      <c r="N43"/>
      <c r="O43"/>
      <c r="P43"/>
      <c r="Q43"/>
      <c r="R43"/>
    </row>
    <row r="44" spans="1:18" x14ac:dyDescent="0.3">
      <c r="A44" s="348">
        <v>20253</v>
      </c>
      <c r="B44" s="349" t="s">
        <v>192</v>
      </c>
      <c r="C44" s="348" t="s">
        <v>193</v>
      </c>
      <c r="D44" s="348" t="s">
        <v>283</v>
      </c>
      <c r="E44" s="349" t="s">
        <v>197</v>
      </c>
      <c r="F44" s="347" t="s">
        <v>190</v>
      </c>
      <c r="G44" s="347" t="s">
        <v>287</v>
      </c>
      <c r="H44" s="349" t="s">
        <v>291</v>
      </c>
      <c r="I44" s="347" t="s">
        <v>293</v>
      </c>
      <c r="J44" s="385">
        <v>21767</v>
      </c>
      <c r="K44" s="385">
        <v>21795</v>
      </c>
      <c r="L44" s="385">
        <v>17751.150000000001</v>
      </c>
      <c r="M44"/>
      <c r="N44"/>
      <c r="O44"/>
      <c r="P44"/>
      <c r="Q44"/>
      <c r="R44"/>
    </row>
    <row r="45" spans="1:18" x14ac:dyDescent="0.3">
      <c r="A45" s="348">
        <v>20253</v>
      </c>
      <c r="B45" s="349" t="s">
        <v>192</v>
      </c>
      <c r="C45" s="348" t="s">
        <v>193</v>
      </c>
      <c r="D45" s="348" t="s">
        <v>283</v>
      </c>
      <c r="E45" s="349" t="s">
        <v>197</v>
      </c>
      <c r="F45" s="347" t="s">
        <v>191</v>
      </c>
      <c r="G45" s="347" t="s">
        <v>288</v>
      </c>
      <c r="H45" s="349" t="s">
        <v>291</v>
      </c>
      <c r="I45" s="347" t="s">
        <v>293</v>
      </c>
      <c r="J45" s="385">
        <v>54942</v>
      </c>
      <c r="K45" s="385">
        <v>55543</v>
      </c>
      <c r="L45" s="385">
        <v>47752.73</v>
      </c>
      <c r="M45"/>
      <c r="N45"/>
      <c r="O45"/>
      <c r="P45"/>
      <c r="Q45"/>
      <c r="R45"/>
    </row>
    <row r="46" spans="1:18" x14ac:dyDescent="0.3">
      <c r="A46" s="348">
        <v>20253</v>
      </c>
      <c r="B46" s="349" t="s">
        <v>192</v>
      </c>
      <c r="C46" s="348" t="s">
        <v>193</v>
      </c>
      <c r="D46" s="348" t="s">
        <v>283</v>
      </c>
      <c r="E46" s="349" t="s">
        <v>197</v>
      </c>
      <c r="F46" s="347" t="s">
        <v>194</v>
      </c>
      <c r="G46" s="347" t="s">
        <v>289</v>
      </c>
      <c r="H46" s="349" t="s">
        <v>291</v>
      </c>
      <c r="I46" s="347" t="s">
        <v>293</v>
      </c>
      <c r="J46" s="385">
        <v>47714</v>
      </c>
      <c r="K46" s="385">
        <v>47821</v>
      </c>
      <c r="L46" s="385">
        <v>44675.69</v>
      </c>
      <c r="M46"/>
      <c r="N46"/>
      <c r="O46"/>
      <c r="P46"/>
      <c r="Q46"/>
      <c r="R46"/>
    </row>
    <row r="47" spans="1:18" x14ac:dyDescent="0.3">
      <c r="A47" s="348">
        <v>20253</v>
      </c>
      <c r="B47" s="349" t="s">
        <v>192</v>
      </c>
      <c r="C47" s="348" t="s">
        <v>193</v>
      </c>
      <c r="D47" s="348" t="s">
        <v>283</v>
      </c>
      <c r="E47" s="349" t="s">
        <v>198</v>
      </c>
      <c r="F47" s="347" t="s">
        <v>190</v>
      </c>
      <c r="G47" s="347" t="s">
        <v>287</v>
      </c>
      <c r="H47" s="349" t="s">
        <v>294</v>
      </c>
      <c r="I47" s="347" t="s">
        <v>292</v>
      </c>
      <c r="J47" s="385">
        <v>7642</v>
      </c>
      <c r="K47" s="385">
        <v>8246</v>
      </c>
      <c r="L47" s="385">
        <v>4254.1400000000003</v>
      </c>
      <c r="M47"/>
      <c r="N47"/>
      <c r="O47"/>
      <c r="P47"/>
      <c r="Q47"/>
      <c r="R47"/>
    </row>
    <row r="48" spans="1:18" x14ac:dyDescent="0.3">
      <c r="A48" s="348">
        <v>20253</v>
      </c>
      <c r="B48" s="349" t="s">
        <v>192</v>
      </c>
      <c r="C48" s="348" t="s">
        <v>193</v>
      </c>
      <c r="D48" s="348" t="s">
        <v>283</v>
      </c>
      <c r="E48" s="349" t="s">
        <v>198</v>
      </c>
      <c r="F48" s="347" t="s">
        <v>191</v>
      </c>
      <c r="G48" s="347" t="s">
        <v>288</v>
      </c>
      <c r="H48" s="349" t="s">
        <v>294</v>
      </c>
      <c r="I48" s="347" t="s">
        <v>292</v>
      </c>
      <c r="J48" s="385">
        <v>147321</v>
      </c>
      <c r="K48" s="385">
        <v>159460</v>
      </c>
      <c r="L48" s="385">
        <v>83336.95</v>
      </c>
      <c r="M48"/>
      <c r="N48"/>
      <c r="O48"/>
      <c r="P48"/>
      <c r="Q48"/>
      <c r="R48"/>
    </row>
    <row r="49" spans="1:18" x14ac:dyDescent="0.3">
      <c r="A49" s="348">
        <v>20253</v>
      </c>
      <c r="B49" s="349" t="s">
        <v>192</v>
      </c>
      <c r="C49" s="348" t="s">
        <v>193</v>
      </c>
      <c r="D49" s="348" t="s">
        <v>283</v>
      </c>
      <c r="E49" s="349" t="s">
        <v>198</v>
      </c>
      <c r="F49" s="347" t="s">
        <v>194</v>
      </c>
      <c r="G49" s="347" t="s">
        <v>289</v>
      </c>
      <c r="H49" s="349" t="s">
        <v>294</v>
      </c>
      <c r="I49" s="347" t="s">
        <v>292</v>
      </c>
      <c r="J49" s="385">
        <v>254721</v>
      </c>
      <c r="K49" s="385">
        <v>257422</v>
      </c>
      <c r="L49" s="385">
        <v>234634.93</v>
      </c>
      <c r="M49"/>
      <c r="N49"/>
      <c r="O49"/>
      <c r="P49"/>
      <c r="Q49"/>
      <c r="R49"/>
    </row>
    <row r="50" spans="1:18" x14ac:dyDescent="0.3">
      <c r="A50" s="348">
        <v>20252</v>
      </c>
      <c r="B50" s="349" t="s">
        <v>187</v>
      </c>
      <c r="C50" s="348" t="s">
        <v>188</v>
      </c>
      <c r="D50" s="348" t="s">
        <v>188</v>
      </c>
      <c r="E50" s="349" t="s">
        <v>189</v>
      </c>
      <c r="F50" s="347" t="s">
        <v>190</v>
      </c>
      <c r="G50" s="347" t="s">
        <v>287</v>
      </c>
      <c r="H50" s="349" t="s">
        <v>201</v>
      </c>
      <c r="I50" s="349" t="s">
        <v>201</v>
      </c>
      <c r="J50">
        <v>1216805</v>
      </c>
      <c r="K50">
        <v>1293051</v>
      </c>
      <c r="L50">
        <v>944273.14</v>
      </c>
    </row>
    <row r="51" spans="1:18" x14ac:dyDescent="0.3">
      <c r="A51" s="348">
        <v>20252</v>
      </c>
      <c r="B51" s="349" t="s">
        <v>187</v>
      </c>
      <c r="C51" s="348" t="s">
        <v>188</v>
      </c>
      <c r="D51" s="348" t="s">
        <v>188</v>
      </c>
      <c r="E51" s="349" t="s">
        <v>189</v>
      </c>
      <c r="F51" s="347" t="s">
        <v>191</v>
      </c>
      <c r="G51" s="347" t="s">
        <v>288</v>
      </c>
      <c r="H51" s="349" t="s">
        <v>201</v>
      </c>
      <c r="I51" s="349" t="s">
        <v>201</v>
      </c>
      <c r="J51">
        <v>1788774</v>
      </c>
      <c r="K51">
        <v>1844245</v>
      </c>
      <c r="L51">
        <v>1535103.8</v>
      </c>
      <c r="P51" s="360"/>
      <c r="Q51" s="360"/>
      <c r="R51" s="360"/>
    </row>
    <row r="52" spans="1:18" x14ac:dyDescent="0.3">
      <c r="A52" s="348">
        <v>20252</v>
      </c>
      <c r="B52" s="349" t="s">
        <v>192</v>
      </c>
      <c r="C52" s="348" t="s">
        <v>193</v>
      </c>
      <c r="D52" s="348" t="s">
        <v>283</v>
      </c>
      <c r="E52" s="349" t="s">
        <v>187</v>
      </c>
      <c r="F52" s="347" t="s">
        <v>190</v>
      </c>
      <c r="G52" s="347" t="s">
        <v>287</v>
      </c>
      <c r="H52" s="349" t="s">
        <v>199</v>
      </c>
      <c r="I52" s="347" t="s">
        <v>290</v>
      </c>
      <c r="J52">
        <v>3780</v>
      </c>
      <c r="K52">
        <v>3844</v>
      </c>
      <c r="L52">
        <v>2787.28</v>
      </c>
      <c r="P52" s="361"/>
      <c r="Q52" s="361"/>
      <c r="R52" s="361"/>
    </row>
    <row r="53" spans="1:18" x14ac:dyDescent="0.3">
      <c r="A53" s="348">
        <v>20252</v>
      </c>
      <c r="B53" s="349" t="s">
        <v>192</v>
      </c>
      <c r="C53" s="348" t="s">
        <v>193</v>
      </c>
      <c r="D53" s="348" t="s">
        <v>283</v>
      </c>
      <c r="E53" s="349" t="s">
        <v>187</v>
      </c>
      <c r="F53" s="347" t="s">
        <v>191</v>
      </c>
      <c r="G53" s="347" t="s">
        <v>288</v>
      </c>
      <c r="H53" s="349" t="s">
        <v>199</v>
      </c>
      <c r="I53" s="347" t="s">
        <v>290</v>
      </c>
      <c r="J53">
        <v>52370</v>
      </c>
      <c r="K53">
        <v>53266</v>
      </c>
      <c r="L53">
        <v>46419.11</v>
      </c>
    </row>
    <row r="54" spans="1:18" x14ac:dyDescent="0.3">
      <c r="A54" s="348">
        <v>20252</v>
      </c>
      <c r="B54" s="349" t="s">
        <v>192</v>
      </c>
      <c r="C54" s="348" t="s">
        <v>193</v>
      </c>
      <c r="D54" s="348" t="s">
        <v>283</v>
      </c>
      <c r="E54" s="349" t="s">
        <v>187</v>
      </c>
      <c r="F54" s="347" t="s">
        <v>194</v>
      </c>
      <c r="G54" s="347" t="s">
        <v>289</v>
      </c>
      <c r="H54" s="349" t="s">
        <v>199</v>
      </c>
      <c r="I54" s="347" t="s">
        <v>290</v>
      </c>
      <c r="J54">
        <v>143342</v>
      </c>
      <c r="K54">
        <v>143626</v>
      </c>
      <c r="L54">
        <v>136128</v>
      </c>
    </row>
    <row r="55" spans="1:18" x14ac:dyDescent="0.3">
      <c r="A55" s="348">
        <v>20252</v>
      </c>
      <c r="B55" s="349" t="s">
        <v>192</v>
      </c>
      <c r="C55" s="348" t="s">
        <v>193</v>
      </c>
      <c r="D55" s="348" t="s">
        <v>283</v>
      </c>
      <c r="E55" s="349" t="s">
        <v>195</v>
      </c>
      <c r="F55" s="347" t="s">
        <v>190</v>
      </c>
      <c r="G55" s="347" t="s">
        <v>287</v>
      </c>
      <c r="H55" s="349" t="s">
        <v>70</v>
      </c>
      <c r="I55" s="347" t="s">
        <v>296</v>
      </c>
      <c r="J55">
        <v>84285</v>
      </c>
      <c r="K55">
        <v>85972</v>
      </c>
      <c r="L55">
        <v>63513.43</v>
      </c>
    </row>
    <row r="56" spans="1:18" x14ac:dyDescent="0.3">
      <c r="A56" s="348">
        <v>20252</v>
      </c>
      <c r="B56" s="349" t="s">
        <v>192</v>
      </c>
      <c r="C56" s="348" t="s">
        <v>193</v>
      </c>
      <c r="D56" s="348" t="s">
        <v>283</v>
      </c>
      <c r="E56" s="349" t="s">
        <v>195</v>
      </c>
      <c r="F56" s="347" t="s">
        <v>191</v>
      </c>
      <c r="G56" s="347" t="s">
        <v>288</v>
      </c>
      <c r="H56" s="349" t="s">
        <v>70</v>
      </c>
      <c r="I56" s="347" t="s">
        <v>296</v>
      </c>
      <c r="J56">
        <v>175878</v>
      </c>
      <c r="K56">
        <v>181795</v>
      </c>
      <c r="L56">
        <v>141415.10999999999</v>
      </c>
    </row>
    <row r="57" spans="1:18" x14ac:dyDescent="0.3">
      <c r="A57" s="348">
        <v>20252</v>
      </c>
      <c r="B57" s="349" t="s">
        <v>192</v>
      </c>
      <c r="C57" s="348" t="s">
        <v>193</v>
      </c>
      <c r="D57" s="348" t="s">
        <v>283</v>
      </c>
      <c r="E57" s="349" t="s">
        <v>195</v>
      </c>
      <c r="F57" s="347" t="s">
        <v>194</v>
      </c>
      <c r="G57" s="347" t="s">
        <v>289</v>
      </c>
      <c r="H57" s="349" t="s">
        <v>70</v>
      </c>
      <c r="I57" s="347" t="s">
        <v>296</v>
      </c>
      <c r="J57">
        <v>100445</v>
      </c>
      <c r="K57">
        <v>100866</v>
      </c>
      <c r="L57">
        <v>92714.72</v>
      </c>
    </row>
    <row r="58" spans="1:18" x14ac:dyDescent="0.3">
      <c r="A58" s="348">
        <v>20252</v>
      </c>
      <c r="B58" s="349" t="s">
        <v>192</v>
      </c>
      <c r="C58" s="348" t="s">
        <v>193</v>
      </c>
      <c r="D58" s="348" t="s">
        <v>283</v>
      </c>
      <c r="E58" s="349" t="s">
        <v>196</v>
      </c>
      <c r="F58" s="347" t="s">
        <v>190</v>
      </c>
      <c r="G58" s="347" t="s">
        <v>287</v>
      </c>
      <c r="H58" s="349" t="s">
        <v>200</v>
      </c>
      <c r="I58" s="347" t="s">
        <v>295</v>
      </c>
      <c r="J58">
        <v>11721</v>
      </c>
      <c r="K58">
        <v>12615</v>
      </c>
      <c r="L58">
        <v>7524.21</v>
      </c>
    </row>
    <row r="59" spans="1:18" x14ac:dyDescent="0.3">
      <c r="A59" s="350">
        <v>20252</v>
      </c>
      <c r="B59" s="349" t="s">
        <v>192</v>
      </c>
      <c r="C59" s="348" t="s">
        <v>193</v>
      </c>
      <c r="D59" s="348" t="s">
        <v>283</v>
      </c>
      <c r="E59" s="349" t="s">
        <v>196</v>
      </c>
      <c r="F59" s="347" t="s">
        <v>191</v>
      </c>
      <c r="G59" s="347" t="s">
        <v>288</v>
      </c>
      <c r="H59" s="349" t="s">
        <v>200</v>
      </c>
      <c r="I59" s="347" t="s">
        <v>295</v>
      </c>
      <c r="J59">
        <v>11687</v>
      </c>
      <c r="K59">
        <v>14170</v>
      </c>
      <c r="L59">
        <v>9261.68</v>
      </c>
    </row>
    <row r="60" spans="1:18" x14ac:dyDescent="0.3">
      <c r="A60" s="348">
        <v>20252</v>
      </c>
      <c r="B60" s="349" t="s">
        <v>192</v>
      </c>
      <c r="C60" s="348" t="s">
        <v>193</v>
      </c>
      <c r="D60" s="348" t="s">
        <v>283</v>
      </c>
      <c r="E60" s="349" t="s">
        <v>197</v>
      </c>
      <c r="F60" s="347" t="s">
        <v>190</v>
      </c>
      <c r="G60" s="347" t="s">
        <v>287</v>
      </c>
      <c r="H60" s="349" t="s">
        <v>291</v>
      </c>
      <c r="I60" s="347" t="s">
        <v>293</v>
      </c>
      <c r="J60">
        <v>21811</v>
      </c>
      <c r="K60">
        <v>21842</v>
      </c>
      <c r="L60">
        <v>17660.86</v>
      </c>
    </row>
    <row r="61" spans="1:18" x14ac:dyDescent="0.3">
      <c r="A61" s="348">
        <v>20252</v>
      </c>
      <c r="B61" s="349" t="s">
        <v>192</v>
      </c>
      <c r="C61" s="348" t="s">
        <v>193</v>
      </c>
      <c r="D61" s="348" t="s">
        <v>283</v>
      </c>
      <c r="E61" s="349" t="s">
        <v>197</v>
      </c>
      <c r="F61" s="347" t="s">
        <v>191</v>
      </c>
      <c r="G61" s="347" t="s">
        <v>288</v>
      </c>
      <c r="H61" s="349" t="s">
        <v>291</v>
      </c>
      <c r="I61" s="347" t="s">
        <v>293</v>
      </c>
      <c r="J61">
        <v>54905</v>
      </c>
      <c r="K61">
        <v>55495</v>
      </c>
      <c r="L61">
        <v>48237.8</v>
      </c>
    </row>
    <row r="62" spans="1:18" x14ac:dyDescent="0.3">
      <c r="A62" s="348">
        <v>20252</v>
      </c>
      <c r="B62" s="349" t="s">
        <v>192</v>
      </c>
      <c r="C62" s="348" t="s">
        <v>193</v>
      </c>
      <c r="D62" s="348" t="s">
        <v>283</v>
      </c>
      <c r="E62" s="349" t="s">
        <v>197</v>
      </c>
      <c r="F62" s="347" t="s">
        <v>194</v>
      </c>
      <c r="G62" s="347" t="s">
        <v>289</v>
      </c>
      <c r="H62" s="349" t="s">
        <v>291</v>
      </c>
      <c r="I62" s="347" t="s">
        <v>293</v>
      </c>
      <c r="J62">
        <v>47149</v>
      </c>
      <c r="K62">
        <v>47253</v>
      </c>
      <c r="L62">
        <v>44486.57</v>
      </c>
    </row>
    <row r="63" spans="1:18" x14ac:dyDescent="0.3">
      <c r="A63" s="348">
        <v>20252</v>
      </c>
      <c r="B63" s="349" t="s">
        <v>192</v>
      </c>
      <c r="C63" s="348" t="s">
        <v>193</v>
      </c>
      <c r="D63" s="348" t="s">
        <v>283</v>
      </c>
      <c r="E63" s="349" t="s">
        <v>198</v>
      </c>
      <c r="F63" s="347" t="s">
        <v>190</v>
      </c>
      <c r="G63" s="347" t="s">
        <v>287</v>
      </c>
      <c r="H63" s="349" t="s">
        <v>294</v>
      </c>
      <c r="I63" s="347" t="s">
        <v>292</v>
      </c>
      <c r="J63">
        <v>7857</v>
      </c>
      <c r="K63">
        <v>8489</v>
      </c>
      <c r="L63">
        <v>5446.25</v>
      </c>
    </row>
    <row r="64" spans="1:18" x14ac:dyDescent="0.3">
      <c r="A64" s="348">
        <v>20252</v>
      </c>
      <c r="B64" s="349" t="s">
        <v>192</v>
      </c>
      <c r="C64" s="348" t="s">
        <v>193</v>
      </c>
      <c r="D64" s="348" t="s">
        <v>283</v>
      </c>
      <c r="E64" s="349" t="s">
        <v>198</v>
      </c>
      <c r="F64" s="347" t="s">
        <v>191</v>
      </c>
      <c r="G64" s="347" t="s">
        <v>288</v>
      </c>
      <c r="H64" s="349" t="s">
        <v>294</v>
      </c>
      <c r="I64" s="347" t="s">
        <v>292</v>
      </c>
      <c r="J64">
        <v>151786</v>
      </c>
      <c r="K64">
        <v>163837</v>
      </c>
      <c r="L64">
        <v>130121.65</v>
      </c>
    </row>
    <row r="65" spans="1:12" x14ac:dyDescent="0.3">
      <c r="A65" s="350">
        <v>20252</v>
      </c>
      <c r="B65" s="349" t="s">
        <v>192</v>
      </c>
      <c r="C65" s="348" t="s">
        <v>193</v>
      </c>
      <c r="D65" s="348" t="s">
        <v>283</v>
      </c>
      <c r="E65" s="349" t="s">
        <v>198</v>
      </c>
      <c r="F65" s="347" t="s">
        <v>194</v>
      </c>
      <c r="G65" s="347" t="s">
        <v>289</v>
      </c>
      <c r="H65" s="349" t="s">
        <v>294</v>
      </c>
      <c r="I65" s="347" t="s">
        <v>292</v>
      </c>
      <c r="J65">
        <v>254979</v>
      </c>
      <c r="K65">
        <v>257517</v>
      </c>
      <c r="L65">
        <v>229208.01</v>
      </c>
    </row>
    <row r="66" spans="1:12" x14ac:dyDescent="0.3">
      <c r="A66" s="349">
        <v>20251</v>
      </c>
      <c r="B66" s="349" t="s">
        <v>192</v>
      </c>
      <c r="C66" s="347" t="s">
        <v>193</v>
      </c>
      <c r="D66" s="348" t="s">
        <v>283</v>
      </c>
      <c r="E66" s="349" t="s">
        <v>187</v>
      </c>
      <c r="F66" s="347" t="s">
        <v>190</v>
      </c>
      <c r="G66" s="347" t="s">
        <v>287</v>
      </c>
      <c r="H66" s="349" t="s">
        <v>199</v>
      </c>
      <c r="I66" s="347" t="s">
        <v>290</v>
      </c>
      <c r="J66" s="347">
        <v>3833</v>
      </c>
      <c r="K66" s="347">
        <v>3900</v>
      </c>
      <c r="L66" s="347">
        <v>2793.79</v>
      </c>
    </row>
    <row r="67" spans="1:12" x14ac:dyDescent="0.3">
      <c r="A67" s="349">
        <v>20251</v>
      </c>
      <c r="B67" s="349" t="s">
        <v>192</v>
      </c>
      <c r="C67" s="347" t="s">
        <v>193</v>
      </c>
      <c r="D67" s="348" t="s">
        <v>283</v>
      </c>
      <c r="E67" s="349" t="s">
        <v>187</v>
      </c>
      <c r="F67" s="347" t="s">
        <v>191</v>
      </c>
      <c r="G67" s="347" t="s">
        <v>288</v>
      </c>
      <c r="H67" s="349" t="s">
        <v>199</v>
      </c>
      <c r="I67" s="347" t="s">
        <v>290</v>
      </c>
      <c r="J67" s="347">
        <v>52755</v>
      </c>
      <c r="K67" s="347">
        <v>53536</v>
      </c>
      <c r="L67" s="347">
        <v>46506.69</v>
      </c>
    </row>
    <row r="68" spans="1:12" x14ac:dyDescent="0.3">
      <c r="A68" s="349">
        <v>20251</v>
      </c>
      <c r="B68" s="349" t="s">
        <v>192</v>
      </c>
      <c r="C68" s="347" t="s">
        <v>193</v>
      </c>
      <c r="D68" s="348" t="s">
        <v>283</v>
      </c>
      <c r="E68" s="349" t="s">
        <v>187</v>
      </c>
      <c r="F68" s="347" t="s">
        <v>194</v>
      </c>
      <c r="G68" s="347" t="s">
        <v>289</v>
      </c>
      <c r="H68" s="349" t="s">
        <v>199</v>
      </c>
      <c r="I68" s="347" t="s">
        <v>290</v>
      </c>
      <c r="J68" s="347">
        <v>143357</v>
      </c>
      <c r="K68" s="347">
        <v>143649</v>
      </c>
      <c r="L68" s="347">
        <v>135809.81</v>
      </c>
    </row>
    <row r="69" spans="1:12" x14ac:dyDescent="0.3">
      <c r="A69" s="349">
        <v>20251</v>
      </c>
      <c r="B69" s="349" t="s">
        <v>192</v>
      </c>
      <c r="C69" s="347" t="s">
        <v>193</v>
      </c>
      <c r="D69" s="348" t="s">
        <v>283</v>
      </c>
      <c r="E69" s="349" t="s">
        <v>197</v>
      </c>
      <c r="F69" s="347" t="s">
        <v>190</v>
      </c>
      <c r="G69" s="347" t="s">
        <v>287</v>
      </c>
      <c r="H69" s="349" t="s">
        <v>291</v>
      </c>
      <c r="I69" s="347" t="s">
        <v>293</v>
      </c>
      <c r="J69" s="347">
        <v>21793</v>
      </c>
      <c r="K69" s="347">
        <v>21833</v>
      </c>
      <c r="L69" s="347">
        <v>17183.22</v>
      </c>
    </row>
    <row r="70" spans="1:12" x14ac:dyDescent="0.3">
      <c r="A70" s="349">
        <v>20251</v>
      </c>
      <c r="B70" s="349" t="s">
        <v>192</v>
      </c>
      <c r="C70" s="347" t="s">
        <v>193</v>
      </c>
      <c r="D70" s="348" t="s">
        <v>283</v>
      </c>
      <c r="E70" s="349" t="s">
        <v>197</v>
      </c>
      <c r="F70" s="347" t="s">
        <v>191</v>
      </c>
      <c r="G70" s="347" t="s">
        <v>288</v>
      </c>
      <c r="H70" s="349" t="s">
        <v>291</v>
      </c>
      <c r="I70" s="347" t="s">
        <v>293</v>
      </c>
      <c r="J70" s="347">
        <v>54664</v>
      </c>
      <c r="K70" s="347">
        <v>55301</v>
      </c>
      <c r="L70" s="347">
        <v>48157.37</v>
      </c>
    </row>
    <row r="71" spans="1:12" x14ac:dyDescent="0.3">
      <c r="A71" s="349">
        <v>20251</v>
      </c>
      <c r="B71" s="349" t="s">
        <v>192</v>
      </c>
      <c r="C71" s="347" t="s">
        <v>193</v>
      </c>
      <c r="D71" s="348" t="s">
        <v>283</v>
      </c>
      <c r="E71" s="349" t="s">
        <v>197</v>
      </c>
      <c r="F71" s="347" t="s">
        <v>194</v>
      </c>
      <c r="G71" s="347" t="s">
        <v>289</v>
      </c>
      <c r="H71" s="349" t="s">
        <v>291</v>
      </c>
      <c r="I71" s="347" t="s">
        <v>293</v>
      </c>
      <c r="J71" s="347">
        <v>47613</v>
      </c>
      <c r="K71" s="347">
        <v>47715</v>
      </c>
      <c r="L71" s="347">
        <v>44696.06</v>
      </c>
    </row>
    <row r="72" spans="1:12" x14ac:dyDescent="0.3">
      <c r="A72" s="349">
        <v>20251</v>
      </c>
      <c r="B72" s="349" t="s">
        <v>192</v>
      </c>
      <c r="C72" s="347" t="s">
        <v>193</v>
      </c>
      <c r="D72" s="348" t="s">
        <v>283</v>
      </c>
      <c r="E72" s="349" t="s">
        <v>198</v>
      </c>
      <c r="F72" s="347" t="s">
        <v>190</v>
      </c>
      <c r="G72" s="347" t="s">
        <v>287</v>
      </c>
      <c r="H72" s="349" t="s">
        <v>294</v>
      </c>
      <c r="I72" s="347" t="s">
        <v>292</v>
      </c>
      <c r="J72" s="347">
        <v>7849</v>
      </c>
      <c r="K72" s="347">
        <v>8484</v>
      </c>
      <c r="L72" s="347">
        <v>5384.02</v>
      </c>
    </row>
    <row r="73" spans="1:12" x14ac:dyDescent="0.3">
      <c r="A73" s="349">
        <v>20251</v>
      </c>
      <c r="B73" s="349" t="s">
        <v>192</v>
      </c>
      <c r="C73" s="347" t="s">
        <v>193</v>
      </c>
      <c r="D73" s="348" t="s">
        <v>283</v>
      </c>
      <c r="E73" s="349" t="s">
        <v>198</v>
      </c>
      <c r="F73" s="347" t="s">
        <v>191</v>
      </c>
      <c r="G73" s="347" t="s">
        <v>288</v>
      </c>
      <c r="H73" s="349" t="s">
        <v>294</v>
      </c>
      <c r="I73" s="347" t="s">
        <v>292</v>
      </c>
      <c r="J73" s="347">
        <v>152623</v>
      </c>
      <c r="K73" s="347">
        <v>166553</v>
      </c>
      <c r="L73" s="347">
        <v>128284.31</v>
      </c>
    </row>
    <row r="74" spans="1:12" x14ac:dyDescent="0.3">
      <c r="A74" s="349">
        <v>20251</v>
      </c>
      <c r="B74" s="349" t="s">
        <v>192</v>
      </c>
      <c r="C74" s="347" t="s">
        <v>193</v>
      </c>
      <c r="D74" s="348" t="s">
        <v>283</v>
      </c>
      <c r="E74" s="349" t="s">
        <v>198</v>
      </c>
      <c r="F74" s="347" t="s">
        <v>194</v>
      </c>
      <c r="G74" s="347" t="s">
        <v>289</v>
      </c>
      <c r="H74" s="349" t="s">
        <v>294</v>
      </c>
      <c r="I74" s="347" t="s">
        <v>292</v>
      </c>
      <c r="J74" s="347">
        <v>256819</v>
      </c>
      <c r="K74" s="347">
        <v>259397</v>
      </c>
      <c r="L74" s="347">
        <v>228524.45</v>
      </c>
    </row>
    <row r="75" spans="1:12" x14ac:dyDescent="0.3">
      <c r="A75" s="349">
        <v>20251</v>
      </c>
      <c r="B75" s="349" t="s">
        <v>192</v>
      </c>
      <c r="C75" s="347" t="s">
        <v>193</v>
      </c>
      <c r="D75" s="348" t="s">
        <v>283</v>
      </c>
      <c r="E75" s="349" t="s">
        <v>195</v>
      </c>
      <c r="F75" s="347" t="s">
        <v>190</v>
      </c>
      <c r="G75" s="347" t="s">
        <v>287</v>
      </c>
      <c r="H75" s="349" t="s">
        <v>70</v>
      </c>
      <c r="I75" s="347" t="s">
        <v>296</v>
      </c>
      <c r="J75" s="347">
        <v>83579</v>
      </c>
      <c r="K75" s="347">
        <v>85404</v>
      </c>
      <c r="L75" s="347">
        <v>62322.65</v>
      </c>
    </row>
    <row r="76" spans="1:12" x14ac:dyDescent="0.3">
      <c r="A76" s="349">
        <v>20251</v>
      </c>
      <c r="B76" s="349" t="s">
        <v>192</v>
      </c>
      <c r="C76" s="347" t="s">
        <v>193</v>
      </c>
      <c r="D76" s="348" t="s">
        <v>283</v>
      </c>
      <c r="E76" s="349" t="s">
        <v>195</v>
      </c>
      <c r="F76" s="347" t="s">
        <v>191</v>
      </c>
      <c r="G76" s="347" t="s">
        <v>288</v>
      </c>
      <c r="H76" s="349" t="s">
        <v>70</v>
      </c>
      <c r="I76" s="347" t="s">
        <v>296</v>
      </c>
      <c r="J76" s="347">
        <v>175853</v>
      </c>
      <c r="K76" s="347">
        <v>181717</v>
      </c>
      <c r="L76" s="347">
        <v>140474.59000000003</v>
      </c>
    </row>
    <row r="77" spans="1:12" x14ac:dyDescent="0.3">
      <c r="A77" s="349">
        <v>20251</v>
      </c>
      <c r="B77" s="349" t="s">
        <v>192</v>
      </c>
      <c r="C77" s="347" t="s">
        <v>193</v>
      </c>
      <c r="D77" s="348" t="s">
        <v>283</v>
      </c>
      <c r="E77" s="349" t="s">
        <v>195</v>
      </c>
      <c r="F77" s="347" t="s">
        <v>194</v>
      </c>
      <c r="G77" s="347" t="s">
        <v>289</v>
      </c>
      <c r="H77" s="349" t="s">
        <v>70</v>
      </c>
      <c r="I77" s="347" t="s">
        <v>296</v>
      </c>
      <c r="J77" s="347">
        <v>101459</v>
      </c>
      <c r="K77" s="347">
        <v>101891</v>
      </c>
      <c r="L77" s="347">
        <v>93512.159999999989</v>
      </c>
    </row>
    <row r="78" spans="1:12" x14ac:dyDescent="0.3">
      <c r="A78" s="349">
        <v>20251</v>
      </c>
      <c r="B78" s="349" t="s">
        <v>192</v>
      </c>
      <c r="C78" s="347" t="s">
        <v>193</v>
      </c>
      <c r="D78" s="348" t="s">
        <v>283</v>
      </c>
      <c r="E78" s="349" t="s">
        <v>196</v>
      </c>
      <c r="F78" s="347" t="s">
        <v>190</v>
      </c>
      <c r="G78" s="347" t="s">
        <v>287</v>
      </c>
      <c r="H78" s="349" t="s">
        <v>200</v>
      </c>
      <c r="I78" s="347" t="s">
        <v>295</v>
      </c>
      <c r="J78" s="347">
        <v>11959</v>
      </c>
      <c r="K78" s="347">
        <v>12891</v>
      </c>
      <c r="L78" s="347">
        <v>7512.0599999999995</v>
      </c>
    </row>
    <row r="79" spans="1:12" x14ac:dyDescent="0.3">
      <c r="A79" s="349">
        <v>20251</v>
      </c>
      <c r="B79" s="349" t="s">
        <v>192</v>
      </c>
      <c r="C79" s="347" t="s">
        <v>193</v>
      </c>
      <c r="D79" s="348" t="s">
        <v>283</v>
      </c>
      <c r="E79" s="349" t="s">
        <v>196</v>
      </c>
      <c r="F79" s="347" t="s">
        <v>191</v>
      </c>
      <c r="G79" s="347" t="s">
        <v>288</v>
      </c>
      <c r="H79" s="349" t="s">
        <v>200</v>
      </c>
      <c r="I79" s="347" t="s">
        <v>295</v>
      </c>
      <c r="J79" s="347">
        <v>11797</v>
      </c>
      <c r="K79" s="347">
        <v>14343</v>
      </c>
      <c r="L79" s="347">
        <v>9177.2000000000007</v>
      </c>
    </row>
    <row r="80" spans="1:12" x14ac:dyDescent="0.3">
      <c r="A80" s="349">
        <v>20251</v>
      </c>
      <c r="B80" s="349" t="s">
        <v>187</v>
      </c>
      <c r="C80" s="347" t="s">
        <v>188</v>
      </c>
      <c r="D80" s="348" t="s">
        <v>188</v>
      </c>
      <c r="E80" s="349" t="s">
        <v>189</v>
      </c>
      <c r="F80" s="347" t="s">
        <v>190</v>
      </c>
      <c r="G80" s="347" t="s">
        <v>287</v>
      </c>
      <c r="H80" s="349" t="s">
        <v>201</v>
      </c>
      <c r="I80" s="349" t="s">
        <v>201</v>
      </c>
      <c r="J80" s="347">
        <v>1208659</v>
      </c>
      <c r="K80" s="347">
        <v>1279760</v>
      </c>
      <c r="L80" s="347">
        <v>910841.67</v>
      </c>
    </row>
    <row r="81" spans="1:12" x14ac:dyDescent="0.3">
      <c r="A81" s="351">
        <v>20251</v>
      </c>
      <c r="B81" s="349" t="s">
        <v>187</v>
      </c>
      <c r="C81" s="347" t="s">
        <v>188</v>
      </c>
      <c r="D81" s="348" t="s">
        <v>188</v>
      </c>
      <c r="E81" s="349" t="s">
        <v>189</v>
      </c>
      <c r="F81" s="347" t="s">
        <v>191</v>
      </c>
      <c r="G81" s="347" t="s">
        <v>288</v>
      </c>
      <c r="H81" s="349" t="s">
        <v>201</v>
      </c>
      <c r="I81" s="349" t="s">
        <v>201</v>
      </c>
      <c r="J81" s="347">
        <v>1798514</v>
      </c>
      <c r="K81" s="347">
        <v>1852306</v>
      </c>
      <c r="L81" s="347">
        <v>1535963.81</v>
      </c>
    </row>
    <row r="82" spans="1:12" x14ac:dyDescent="0.3">
      <c r="A82" s="349">
        <v>20244</v>
      </c>
      <c r="B82" s="349" t="s">
        <v>192</v>
      </c>
      <c r="C82" s="347" t="s">
        <v>193</v>
      </c>
      <c r="D82" s="348" t="s">
        <v>283</v>
      </c>
      <c r="E82" s="349" t="s">
        <v>187</v>
      </c>
      <c r="F82" s="347" t="s">
        <v>190</v>
      </c>
      <c r="G82" s="347" t="s">
        <v>287</v>
      </c>
      <c r="H82" s="349" t="s">
        <v>199</v>
      </c>
      <c r="I82" s="347" t="s">
        <v>290</v>
      </c>
      <c r="J82" s="347">
        <v>3860</v>
      </c>
      <c r="K82" s="347">
        <v>3926</v>
      </c>
      <c r="L82" s="347">
        <v>2827.38</v>
      </c>
    </row>
    <row r="83" spans="1:12" x14ac:dyDescent="0.3">
      <c r="A83" s="349">
        <v>20244</v>
      </c>
      <c r="B83" s="349" t="s">
        <v>192</v>
      </c>
      <c r="C83" s="347" t="s">
        <v>193</v>
      </c>
      <c r="D83" s="348" t="s">
        <v>283</v>
      </c>
      <c r="E83" s="349" t="s">
        <v>187</v>
      </c>
      <c r="F83" s="347" t="s">
        <v>191</v>
      </c>
      <c r="G83" s="347" t="s">
        <v>288</v>
      </c>
      <c r="H83" s="349" t="s">
        <v>199</v>
      </c>
      <c r="I83" s="347" t="s">
        <v>290</v>
      </c>
      <c r="J83" s="347">
        <v>53193</v>
      </c>
      <c r="K83" s="347">
        <v>54003</v>
      </c>
      <c r="L83" s="347">
        <v>46959.45</v>
      </c>
    </row>
    <row r="84" spans="1:12" x14ac:dyDescent="0.3">
      <c r="A84" s="349">
        <v>20244</v>
      </c>
      <c r="B84" s="349" t="s">
        <v>192</v>
      </c>
      <c r="C84" s="347" t="s">
        <v>193</v>
      </c>
      <c r="D84" s="348" t="s">
        <v>283</v>
      </c>
      <c r="E84" s="349" t="s">
        <v>187</v>
      </c>
      <c r="F84" s="347" t="s">
        <v>194</v>
      </c>
      <c r="G84" s="347" t="s">
        <v>289</v>
      </c>
      <c r="H84" s="349" t="s">
        <v>199</v>
      </c>
      <c r="I84" s="347" t="s">
        <v>290</v>
      </c>
      <c r="J84" s="347">
        <v>143518</v>
      </c>
      <c r="K84" s="347">
        <v>143766</v>
      </c>
      <c r="L84" s="347">
        <v>136773.07999999999</v>
      </c>
    </row>
    <row r="85" spans="1:12" x14ac:dyDescent="0.3">
      <c r="A85" s="349">
        <v>20244</v>
      </c>
      <c r="B85" s="349" t="s">
        <v>192</v>
      </c>
      <c r="C85" s="347" t="s">
        <v>193</v>
      </c>
      <c r="D85" s="348" t="s">
        <v>283</v>
      </c>
      <c r="E85" s="349" t="s">
        <v>197</v>
      </c>
      <c r="F85" s="347" t="s">
        <v>190</v>
      </c>
      <c r="G85" s="347" t="s">
        <v>287</v>
      </c>
      <c r="H85" s="349" t="s">
        <v>291</v>
      </c>
      <c r="I85" s="347" t="s">
        <v>293</v>
      </c>
      <c r="J85" s="347">
        <v>21778</v>
      </c>
      <c r="K85" s="347">
        <v>21810</v>
      </c>
      <c r="L85" s="347">
        <v>17880.52</v>
      </c>
    </row>
    <row r="86" spans="1:12" x14ac:dyDescent="0.3">
      <c r="A86" s="349">
        <v>20244</v>
      </c>
      <c r="B86" s="349" t="s">
        <v>192</v>
      </c>
      <c r="C86" s="347" t="s">
        <v>193</v>
      </c>
      <c r="D86" s="348" t="s">
        <v>283</v>
      </c>
      <c r="E86" s="349" t="s">
        <v>197</v>
      </c>
      <c r="F86" s="347" t="s">
        <v>191</v>
      </c>
      <c r="G86" s="347" t="s">
        <v>288</v>
      </c>
      <c r="H86" s="349" t="s">
        <v>291</v>
      </c>
      <c r="I86" s="347" t="s">
        <v>293</v>
      </c>
      <c r="J86" s="347">
        <v>55047</v>
      </c>
      <c r="K86" s="347">
        <v>55576</v>
      </c>
      <c r="L86" s="347">
        <v>48765.67</v>
      </c>
    </row>
    <row r="87" spans="1:12" x14ac:dyDescent="0.3">
      <c r="A87" s="349">
        <v>20244</v>
      </c>
      <c r="B87" s="349" t="s">
        <v>192</v>
      </c>
      <c r="C87" s="347" t="s">
        <v>193</v>
      </c>
      <c r="D87" s="348" t="s">
        <v>283</v>
      </c>
      <c r="E87" s="349" t="s">
        <v>197</v>
      </c>
      <c r="F87" s="347" t="s">
        <v>194</v>
      </c>
      <c r="G87" s="347" t="s">
        <v>289</v>
      </c>
      <c r="H87" s="349" t="s">
        <v>291</v>
      </c>
      <c r="I87" s="347" t="s">
        <v>293</v>
      </c>
      <c r="J87" s="347">
        <v>47158</v>
      </c>
      <c r="K87" s="347">
        <v>47247</v>
      </c>
      <c r="L87" s="347">
        <v>44268.18</v>
      </c>
    </row>
    <row r="88" spans="1:12" x14ac:dyDescent="0.3">
      <c r="A88" s="349">
        <v>20244</v>
      </c>
      <c r="B88" s="349" t="s">
        <v>192</v>
      </c>
      <c r="C88" s="347" t="s">
        <v>193</v>
      </c>
      <c r="D88" s="348" t="s">
        <v>283</v>
      </c>
      <c r="E88" s="349" t="s">
        <v>198</v>
      </c>
      <c r="F88" s="347" t="s">
        <v>190</v>
      </c>
      <c r="G88" s="347" t="s">
        <v>287</v>
      </c>
      <c r="H88" s="349" t="s">
        <v>294</v>
      </c>
      <c r="I88" s="347" t="s">
        <v>292</v>
      </c>
      <c r="J88" s="347">
        <v>7918</v>
      </c>
      <c r="K88" s="347">
        <v>8540</v>
      </c>
      <c r="L88" s="347">
        <v>5609.25</v>
      </c>
    </row>
    <row r="89" spans="1:12" x14ac:dyDescent="0.3">
      <c r="A89" s="349">
        <v>20244</v>
      </c>
      <c r="B89" s="349" t="s">
        <v>192</v>
      </c>
      <c r="C89" s="347" t="s">
        <v>193</v>
      </c>
      <c r="D89" s="348" t="s">
        <v>283</v>
      </c>
      <c r="E89" s="349" t="s">
        <v>198</v>
      </c>
      <c r="F89" s="347" t="s">
        <v>191</v>
      </c>
      <c r="G89" s="347" t="s">
        <v>288</v>
      </c>
      <c r="H89" s="349" t="s">
        <v>294</v>
      </c>
      <c r="I89" s="347" t="s">
        <v>292</v>
      </c>
      <c r="J89" s="347">
        <v>154073</v>
      </c>
      <c r="K89" s="347">
        <v>166939</v>
      </c>
      <c r="L89" s="347">
        <v>132994.49</v>
      </c>
    </row>
    <row r="90" spans="1:12" x14ac:dyDescent="0.3">
      <c r="A90" s="349">
        <v>20244</v>
      </c>
      <c r="B90" s="349" t="s">
        <v>192</v>
      </c>
      <c r="C90" s="347" t="s">
        <v>193</v>
      </c>
      <c r="D90" s="348" t="s">
        <v>283</v>
      </c>
      <c r="E90" s="349" t="s">
        <v>198</v>
      </c>
      <c r="F90" s="347" t="s">
        <v>194</v>
      </c>
      <c r="G90" s="347" t="s">
        <v>289</v>
      </c>
      <c r="H90" s="349" t="s">
        <v>294</v>
      </c>
      <c r="I90" s="347" t="s">
        <v>292</v>
      </c>
      <c r="J90" s="347">
        <v>249224</v>
      </c>
      <c r="K90" s="347">
        <v>251684</v>
      </c>
      <c r="L90" s="347">
        <v>223545.51</v>
      </c>
    </row>
    <row r="91" spans="1:12" x14ac:dyDescent="0.3">
      <c r="A91" s="349">
        <v>20244</v>
      </c>
      <c r="B91" s="349" t="s">
        <v>192</v>
      </c>
      <c r="C91" s="347" t="s">
        <v>193</v>
      </c>
      <c r="D91" s="348" t="s">
        <v>283</v>
      </c>
      <c r="E91" s="349" t="s">
        <v>195</v>
      </c>
      <c r="F91" s="347" t="s">
        <v>190</v>
      </c>
      <c r="G91" s="347" t="s">
        <v>287</v>
      </c>
      <c r="H91" s="349" t="s">
        <v>70</v>
      </c>
      <c r="I91" s="347" t="s">
        <v>296</v>
      </c>
      <c r="J91" s="347">
        <v>83211</v>
      </c>
      <c r="K91" s="347">
        <v>84926</v>
      </c>
      <c r="L91" s="347">
        <v>62505.87</v>
      </c>
    </row>
    <row r="92" spans="1:12" x14ac:dyDescent="0.3">
      <c r="A92" s="349">
        <v>20244</v>
      </c>
      <c r="B92" s="349" t="s">
        <v>192</v>
      </c>
      <c r="C92" s="347" t="s">
        <v>193</v>
      </c>
      <c r="D92" s="348" t="s">
        <v>283</v>
      </c>
      <c r="E92" s="349" t="s">
        <v>195</v>
      </c>
      <c r="F92" s="347" t="s">
        <v>191</v>
      </c>
      <c r="G92" s="347" t="s">
        <v>288</v>
      </c>
      <c r="H92" s="349" t="s">
        <v>70</v>
      </c>
      <c r="I92" s="347" t="s">
        <v>296</v>
      </c>
      <c r="J92" s="347">
        <v>178360</v>
      </c>
      <c r="K92" s="347">
        <v>184458</v>
      </c>
      <c r="L92" s="347">
        <v>143452.94</v>
      </c>
    </row>
    <row r="93" spans="1:12" x14ac:dyDescent="0.3">
      <c r="A93" s="349">
        <v>20244</v>
      </c>
      <c r="B93" s="349" t="s">
        <v>192</v>
      </c>
      <c r="C93" s="347" t="s">
        <v>193</v>
      </c>
      <c r="D93" s="348" t="s">
        <v>283</v>
      </c>
      <c r="E93" s="349" t="s">
        <v>195</v>
      </c>
      <c r="F93" s="347" t="s">
        <v>194</v>
      </c>
      <c r="G93" s="347" t="s">
        <v>289</v>
      </c>
      <c r="H93" s="349" t="s">
        <v>70</v>
      </c>
      <c r="I93" s="347" t="s">
        <v>296</v>
      </c>
      <c r="J93" s="347">
        <v>101981</v>
      </c>
      <c r="K93" s="347">
        <v>102387</v>
      </c>
      <c r="L93" s="347">
        <v>93843.199999999997</v>
      </c>
    </row>
    <row r="94" spans="1:12" x14ac:dyDescent="0.3">
      <c r="A94" s="349">
        <v>20244</v>
      </c>
      <c r="B94" s="349" t="s">
        <v>192</v>
      </c>
      <c r="C94" s="347" t="s">
        <v>193</v>
      </c>
      <c r="D94" s="348" t="s">
        <v>283</v>
      </c>
      <c r="E94" s="349" t="s">
        <v>196</v>
      </c>
      <c r="F94" s="347" t="s">
        <v>190</v>
      </c>
      <c r="G94" s="347" t="s">
        <v>287</v>
      </c>
      <c r="H94" s="349" t="s">
        <v>200</v>
      </c>
      <c r="I94" s="347" t="s">
        <v>295</v>
      </c>
      <c r="J94" s="347">
        <v>11776</v>
      </c>
      <c r="K94" s="347">
        <v>12649</v>
      </c>
      <c r="L94" s="347">
        <v>7483.67</v>
      </c>
    </row>
    <row r="95" spans="1:12" x14ac:dyDescent="0.3">
      <c r="A95" s="349">
        <v>20244</v>
      </c>
      <c r="B95" s="349" t="s">
        <v>192</v>
      </c>
      <c r="C95" s="347" t="s">
        <v>193</v>
      </c>
      <c r="D95" s="348" t="s">
        <v>283</v>
      </c>
      <c r="E95" s="349" t="s">
        <v>196</v>
      </c>
      <c r="F95" s="347" t="s">
        <v>191</v>
      </c>
      <c r="G95" s="347" t="s">
        <v>288</v>
      </c>
      <c r="H95" s="349" t="s">
        <v>200</v>
      </c>
      <c r="I95" s="347" t="s">
        <v>295</v>
      </c>
      <c r="J95" s="347">
        <v>11708</v>
      </c>
      <c r="K95" s="347">
        <v>13969</v>
      </c>
      <c r="L95" s="347">
        <v>9187.89</v>
      </c>
    </row>
    <row r="96" spans="1:12" x14ac:dyDescent="0.3">
      <c r="A96" s="349">
        <v>20244</v>
      </c>
      <c r="B96" s="349" t="s">
        <v>187</v>
      </c>
      <c r="C96" s="347" t="s">
        <v>188</v>
      </c>
      <c r="D96" s="348" t="s">
        <v>188</v>
      </c>
      <c r="E96" s="349" t="s">
        <v>189</v>
      </c>
      <c r="F96" s="347" t="s">
        <v>190</v>
      </c>
      <c r="G96" s="347" t="s">
        <v>287</v>
      </c>
      <c r="H96" s="349" t="s">
        <v>201</v>
      </c>
      <c r="I96" s="349" t="s">
        <v>201</v>
      </c>
      <c r="J96" s="347">
        <v>1197975</v>
      </c>
      <c r="K96" s="347">
        <v>1261025</v>
      </c>
      <c r="L96" s="347">
        <v>933816.36</v>
      </c>
    </row>
    <row r="97" spans="1:12" x14ac:dyDescent="0.3">
      <c r="A97" s="351">
        <v>20244</v>
      </c>
      <c r="B97" s="349" t="s">
        <v>187</v>
      </c>
      <c r="C97" s="347" t="s">
        <v>188</v>
      </c>
      <c r="D97" s="348" t="s">
        <v>188</v>
      </c>
      <c r="E97" s="349" t="s">
        <v>189</v>
      </c>
      <c r="F97" s="347" t="s">
        <v>191</v>
      </c>
      <c r="G97" s="347" t="s">
        <v>288</v>
      </c>
      <c r="H97" s="349" t="s">
        <v>201</v>
      </c>
      <c r="I97" s="349" t="s">
        <v>201</v>
      </c>
      <c r="J97" s="347">
        <v>1795938</v>
      </c>
      <c r="K97" s="347">
        <v>1847426</v>
      </c>
      <c r="L97" s="347">
        <v>1541969.69</v>
      </c>
    </row>
    <row r="98" spans="1:12" x14ac:dyDescent="0.3">
      <c r="A98" s="349">
        <v>20243</v>
      </c>
      <c r="B98" s="349" t="s">
        <v>192</v>
      </c>
      <c r="C98" s="347" t="s">
        <v>193</v>
      </c>
      <c r="D98" s="348" t="s">
        <v>283</v>
      </c>
      <c r="E98" s="349" t="s">
        <v>187</v>
      </c>
      <c r="F98" s="347" t="s">
        <v>190</v>
      </c>
      <c r="G98" s="347" t="s">
        <v>287</v>
      </c>
      <c r="H98" s="349" t="s">
        <v>199</v>
      </c>
      <c r="I98" s="347" t="s">
        <v>290</v>
      </c>
      <c r="J98" s="347">
        <v>3872</v>
      </c>
      <c r="K98" s="347">
        <v>3935</v>
      </c>
      <c r="L98" s="347">
        <v>2831.03</v>
      </c>
    </row>
    <row r="99" spans="1:12" x14ac:dyDescent="0.3">
      <c r="A99" s="349">
        <v>20243</v>
      </c>
      <c r="B99" s="349" t="s">
        <v>192</v>
      </c>
      <c r="C99" s="347" t="s">
        <v>193</v>
      </c>
      <c r="D99" s="348" t="s">
        <v>283</v>
      </c>
      <c r="E99" s="349" t="s">
        <v>187</v>
      </c>
      <c r="F99" s="347" t="s">
        <v>191</v>
      </c>
      <c r="G99" s="347" t="s">
        <v>288</v>
      </c>
      <c r="H99" s="349" t="s">
        <v>199</v>
      </c>
      <c r="I99" s="347" t="s">
        <v>290</v>
      </c>
      <c r="J99" s="347">
        <v>52975</v>
      </c>
      <c r="K99" s="347">
        <v>53713</v>
      </c>
      <c r="L99" s="347">
        <v>46598.75</v>
      </c>
    </row>
    <row r="100" spans="1:12" x14ac:dyDescent="0.3">
      <c r="A100" s="349">
        <v>20243</v>
      </c>
      <c r="B100" s="349" t="s">
        <v>192</v>
      </c>
      <c r="C100" s="347" t="s">
        <v>193</v>
      </c>
      <c r="D100" s="348" t="s">
        <v>283</v>
      </c>
      <c r="E100" s="349" t="s">
        <v>187</v>
      </c>
      <c r="F100" s="347" t="s">
        <v>194</v>
      </c>
      <c r="G100" s="347" t="s">
        <v>289</v>
      </c>
      <c r="H100" s="349" t="s">
        <v>199</v>
      </c>
      <c r="I100" s="347" t="s">
        <v>290</v>
      </c>
      <c r="J100" s="347">
        <v>143078</v>
      </c>
      <c r="K100" s="347">
        <v>143366</v>
      </c>
      <c r="L100" s="347">
        <v>134573.51999999999</v>
      </c>
    </row>
    <row r="101" spans="1:12" x14ac:dyDescent="0.3">
      <c r="A101" s="349">
        <v>20243</v>
      </c>
      <c r="B101" s="349" t="s">
        <v>192</v>
      </c>
      <c r="C101" s="347" t="s">
        <v>193</v>
      </c>
      <c r="D101" s="348" t="s">
        <v>283</v>
      </c>
      <c r="E101" s="349" t="s">
        <v>197</v>
      </c>
      <c r="F101" s="347" t="s">
        <v>190</v>
      </c>
      <c r="G101" s="347" t="s">
        <v>287</v>
      </c>
      <c r="H101" s="349" t="s">
        <v>291</v>
      </c>
      <c r="I101" s="347" t="s">
        <v>293</v>
      </c>
      <c r="J101" s="347">
        <v>21818</v>
      </c>
      <c r="K101" s="347">
        <v>21862</v>
      </c>
      <c r="L101" s="347">
        <v>17621.830000000002</v>
      </c>
    </row>
    <row r="102" spans="1:12" x14ac:dyDescent="0.3">
      <c r="A102" s="349">
        <v>20243</v>
      </c>
      <c r="B102" s="349" t="s">
        <v>192</v>
      </c>
      <c r="C102" s="347" t="s">
        <v>193</v>
      </c>
      <c r="D102" s="348" t="s">
        <v>283</v>
      </c>
      <c r="E102" s="349" t="s">
        <v>197</v>
      </c>
      <c r="F102" s="347" t="s">
        <v>191</v>
      </c>
      <c r="G102" s="347" t="s">
        <v>288</v>
      </c>
      <c r="H102" s="349" t="s">
        <v>291</v>
      </c>
      <c r="I102" s="347" t="s">
        <v>293</v>
      </c>
      <c r="J102" s="347">
        <v>55023</v>
      </c>
      <c r="K102" s="347">
        <v>55641</v>
      </c>
      <c r="L102" s="347">
        <v>48172.44</v>
      </c>
    </row>
    <row r="103" spans="1:12" x14ac:dyDescent="0.3">
      <c r="A103" s="349">
        <v>20243</v>
      </c>
      <c r="B103" s="349" t="s">
        <v>192</v>
      </c>
      <c r="C103" s="347" t="s">
        <v>193</v>
      </c>
      <c r="D103" s="348" t="s">
        <v>283</v>
      </c>
      <c r="E103" s="349" t="s">
        <v>197</v>
      </c>
      <c r="F103" s="347" t="s">
        <v>194</v>
      </c>
      <c r="G103" s="347" t="s">
        <v>289</v>
      </c>
      <c r="H103" s="349" t="s">
        <v>291</v>
      </c>
      <c r="I103" s="347" t="s">
        <v>293</v>
      </c>
      <c r="J103" s="347">
        <v>46694</v>
      </c>
      <c r="K103" s="347">
        <v>46803</v>
      </c>
      <c r="L103" s="347">
        <v>43522.6</v>
      </c>
    </row>
    <row r="104" spans="1:12" x14ac:dyDescent="0.3">
      <c r="A104" s="349">
        <v>20243</v>
      </c>
      <c r="B104" s="349" t="s">
        <v>192</v>
      </c>
      <c r="C104" s="347" t="s">
        <v>193</v>
      </c>
      <c r="D104" s="348" t="s">
        <v>283</v>
      </c>
      <c r="E104" s="349" t="s">
        <v>198</v>
      </c>
      <c r="F104" s="347" t="s">
        <v>190</v>
      </c>
      <c r="G104" s="347" t="s">
        <v>287</v>
      </c>
      <c r="H104" s="349" t="s">
        <v>294</v>
      </c>
      <c r="I104" s="347" t="s">
        <v>292</v>
      </c>
      <c r="J104" s="347">
        <v>7738</v>
      </c>
      <c r="K104" s="347">
        <v>8405</v>
      </c>
      <c r="L104" s="347">
        <v>4326.2299999999996</v>
      </c>
    </row>
    <row r="105" spans="1:12" x14ac:dyDescent="0.3">
      <c r="A105" s="349">
        <v>20243</v>
      </c>
      <c r="B105" s="349" t="s">
        <v>192</v>
      </c>
      <c r="C105" s="347" t="s">
        <v>193</v>
      </c>
      <c r="D105" s="348" t="s">
        <v>283</v>
      </c>
      <c r="E105" s="349" t="s">
        <v>198</v>
      </c>
      <c r="F105" s="347" t="s">
        <v>191</v>
      </c>
      <c r="G105" s="347" t="s">
        <v>288</v>
      </c>
      <c r="H105" s="349" t="s">
        <v>294</v>
      </c>
      <c r="I105" s="347" t="s">
        <v>292</v>
      </c>
      <c r="J105" s="347">
        <v>147007</v>
      </c>
      <c r="K105" s="347">
        <v>159361</v>
      </c>
      <c r="L105" s="347">
        <v>82228.570000000007</v>
      </c>
    </row>
    <row r="106" spans="1:12" x14ac:dyDescent="0.3">
      <c r="A106" s="349">
        <v>20243</v>
      </c>
      <c r="B106" s="349" t="s">
        <v>192</v>
      </c>
      <c r="C106" s="347" t="s">
        <v>193</v>
      </c>
      <c r="D106" s="348" t="s">
        <v>283</v>
      </c>
      <c r="E106" s="349" t="s">
        <v>198</v>
      </c>
      <c r="F106" s="347" t="s">
        <v>194</v>
      </c>
      <c r="G106" s="347" t="s">
        <v>289</v>
      </c>
      <c r="H106" s="349" t="s">
        <v>294</v>
      </c>
      <c r="I106" s="347" t="s">
        <v>292</v>
      </c>
      <c r="J106" s="347">
        <v>252313</v>
      </c>
      <c r="K106" s="347">
        <v>254920</v>
      </c>
      <c r="L106" s="347">
        <v>232607.58</v>
      </c>
    </row>
    <row r="107" spans="1:12" x14ac:dyDescent="0.3">
      <c r="A107" s="349">
        <v>20243</v>
      </c>
      <c r="B107" s="349" t="s">
        <v>192</v>
      </c>
      <c r="C107" s="347" t="s">
        <v>193</v>
      </c>
      <c r="D107" s="348" t="s">
        <v>283</v>
      </c>
      <c r="E107" s="349" t="s">
        <v>195</v>
      </c>
      <c r="F107" s="347" t="s">
        <v>190</v>
      </c>
      <c r="G107" s="347" t="s">
        <v>287</v>
      </c>
      <c r="H107" s="349" t="s">
        <v>70</v>
      </c>
      <c r="I107" s="347" t="s">
        <v>296</v>
      </c>
      <c r="J107" s="347">
        <v>83386</v>
      </c>
      <c r="K107" s="347">
        <v>84678</v>
      </c>
      <c r="L107" s="347">
        <v>61914.939999999995</v>
      </c>
    </row>
    <row r="108" spans="1:12" x14ac:dyDescent="0.3">
      <c r="A108" s="349">
        <v>20243</v>
      </c>
      <c r="B108" s="349" t="s">
        <v>192</v>
      </c>
      <c r="C108" s="347" t="s">
        <v>193</v>
      </c>
      <c r="D108" s="348" t="s">
        <v>283</v>
      </c>
      <c r="E108" s="349" t="s">
        <v>195</v>
      </c>
      <c r="F108" s="347" t="s">
        <v>191</v>
      </c>
      <c r="G108" s="347" t="s">
        <v>288</v>
      </c>
      <c r="H108" s="349" t="s">
        <v>70</v>
      </c>
      <c r="I108" s="347" t="s">
        <v>296</v>
      </c>
      <c r="J108" s="347">
        <v>177950</v>
      </c>
      <c r="K108" s="347">
        <v>183360</v>
      </c>
      <c r="L108" s="347">
        <v>140206.29999999999</v>
      </c>
    </row>
    <row r="109" spans="1:12" x14ac:dyDescent="0.3">
      <c r="A109" s="349">
        <v>20243</v>
      </c>
      <c r="B109" s="349" t="s">
        <v>192</v>
      </c>
      <c r="C109" s="347" t="s">
        <v>193</v>
      </c>
      <c r="D109" s="348" t="s">
        <v>283</v>
      </c>
      <c r="E109" s="349" t="s">
        <v>195</v>
      </c>
      <c r="F109" s="347" t="s">
        <v>194</v>
      </c>
      <c r="G109" s="347" t="s">
        <v>289</v>
      </c>
      <c r="H109" s="349" t="s">
        <v>70</v>
      </c>
      <c r="I109" s="347" t="s">
        <v>296</v>
      </c>
      <c r="J109" s="347">
        <v>101715</v>
      </c>
      <c r="K109" s="347">
        <v>102151</v>
      </c>
      <c r="L109" s="347">
        <v>93554.33</v>
      </c>
    </row>
    <row r="110" spans="1:12" x14ac:dyDescent="0.3">
      <c r="A110" s="349">
        <v>20243</v>
      </c>
      <c r="B110" s="349" t="s">
        <v>192</v>
      </c>
      <c r="C110" s="347" t="s">
        <v>193</v>
      </c>
      <c r="D110" s="348" t="s">
        <v>283</v>
      </c>
      <c r="E110" s="349" t="s">
        <v>196</v>
      </c>
      <c r="F110" s="347" t="s">
        <v>190</v>
      </c>
      <c r="G110" s="347" t="s">
        <v>287</v>
      </c>
      <c r="H110" s="349" t="s">
        <v>200</v>
      </c>
      <c r="I110" s="347" t="s">
        <v>295</v>
      </c>
      <c r="J110" s="347">
        <v>11754</v>
      </c>
      <c r="K110" s="347">
        <v>12694</v>
      </c>
      <c r="L110" s="347">
        <v>6458.59</v>
      </c>
    </row>
    <row r="111" spans="1:12" x14ac:dyDescent="0.3">
      <c r="A111" s="349">
        <v>20243</v>
      </c>
      <c r="B111" s="349" t="s">
        <v>192</v>
      </c>
      <c r="C111" s="347" t="s">
        <v>193</v>
      </c>
      <c r="D111" s="348" t="s">
        <v>283</v>
      </c>
      <c r="E111" s="349" t="s">
        <v>196</v>
      </c>
      <c r="F111" s="347" t="s">
        <v>191</v>
      </c>
      <c r="G111" s="347" t="s">
        <v>288</v>
      </c>
      <c r="H111" s="349" t="s">
        <v>200</v>
      </c>
      <c r="I111" s="347" t="s">
        <v>295</v>
      </c>
      <c r="J111" s="347">
        <v>11178</v>
      </c>
      <c r="K111" s="347">
        <v>13331</v>
      </c>
      <c r="L111" s="347">
        <v>8383.9399999999987</v>
      </c>
    </row>
    <row r="112" spans="1:12" x14ac:dyDescent="0.3">
      <c r="A112" s="349">
        <v>20243</v>
      </c>
      <c r="B112" s="349" t="s">
        <v>187</v>
      </c>
      <c r="C112" s="347" t="s">
        <v>188</v>
      </c>
      <c r="D112" s="348" t="s">
        <v>188</v>
      </c>
      <c r="E112" s="349" t="s">
        <v>189</v>
      </c>
      <c r="F112" s="347" t="s">
        <v>190</v>
      </c>
      <c r="G112" s="347" t="s">
        <v>287</v>
      </c>
      <c r="H112" s="349" t="s">
        <v>201</v>
      </c>
      <c r="I112" s="349" t="s">
        <v>201</v>
      </c>
      <c r="J112" s="347">
        <v>1225776</v>
      </c>
      <c r="K112" s="347">
        <v>1296564</v>
      </c>
      <c r="L112" s="347">
        <v>928150.37</v>
      </c>
    </row>
    <row r="113" spans="1:12" x14ac:dyDescent="0.3">
      <c r="A113" s="351">
        <v>20243</v>
      </c>
      <c r="B113" s="349" t="s">
        <v>187</v>
      </c>
      <c r="C113" s="347" t="s">
        <v>188</v>
      </c>
      <c r="D113" s="348" t="s">
        <v>188</v>
      </c>
      <c r="E113" s="349" t="s">
        <v>189</v>
      </c>
      <c r="F113" s="347" t="s">
        <v>191</v>
      </c>
      <c r="G113" s="347" t="s">
        <v>288</v>
      </c>
      <c r="H113" s="349" t="s">
        <v>201</v>
      </c>
      <c r="I113" s="349" t="s">
        <v>201</v>
      </c>
      <c r="J113" s="347">
        <v>1791525</v>
      </c>
      <c r="K113" s="347">
        <v>1843490</v>
      </c>
      <c r="L113" s="347">
        <v>1508851.67</v>
      </c>
    </row>
    <row r="114" spans="1:12" x14ac:dyDescent="0.3">
      <c r="A114" s="349">
        <v>20242</v>
      </c>
      <c r="B114" s="349" t="s">
        <v>192</v>
      </c>
      <c r="C114" s="347" t="s">
        <v>193</v>
      </c>
      <c r="D114" s="348" t="s">
        <v>283</v>
      </c>
      <c r="E114" s="349" t="s">
        <v>187</v>
      </c>
      <c r="F114" s="347" t="s">
        <v>190</v>
      </c>
      <c r="G114" s="347" t="s">
        <v>287</v>
      </c>
      <c r="H114" s="349" t="s">
        <v>199</v>
      </c>
      <c r="I114" s="347" t="s">
        <v>290</v>
      </c>
      <c r="J114" s="347">
        <v>3924</v>
      </c>
      <c r="K114" s="347">
        <v>3991</v>
      </c>
      <c r="L114" s="347">
        <v>2892.09</v>
      </c>
    </row>
    <row r="115" spans="1:12" x14ac:dyDescent="0.3">
      <c r="A115" s="349">
        <v>20242</v>
      </c>
      <c r="B115" s="349" t="s">
        <v>192</v>
      </c>
      <c r="C115" s="347" t="s">
        <v>193</v>
      </c>
      <c r="D115" s="348" t="s">
        <v>283</v>
      </c>
      <c r="E115" s="349" t="s">
        <v>187</v>
      </c>
      <c r="F115" s="347" t="s">
        <v>191</v>
      </c>
      <c r="G115" s="347" t="s">
        <v>288</v>
      </c>
      <c r="H115" s="349" t="s">
        <v>199</v>
      </c>
      <c r="I115" s="347" t="s">
        <v>290</v>
      </c>
      <c r="J115" s="347">
        <v>53806</v>
      </c>
      <c r="K115" s="347">
        <v>54672</v>
      </c>
      <c r="L115" s="347">
        <v>47665.86</v>
      </c>
    </row>
    <row r="116" spans="1:12" x14ac:dyDescent="0.3">
      <c r="A116" s="349">
        <v>20242</v>
      </c>
      <c r="B116" s="349" t="s">
        <v>192</v>
      </c>
      <c r="C116" s="347" t="s">
        <v>193</v>
      </c>
      <c r="D116" s="348" t="s">
        <v>283</v>
      </c>
      <c r="E116" s="349" t="s">
        <v>187</v>
      </c>
      <c r="F116" s="347" t="s">
        <v>194</v>
      </c>
      <c r="G116" s="347" t="s">
        <v>289</v>
      </c>
      <c r="H116" s="349" t="s">
        <v>199</v>
      </c>
      <c r="I116" s="347" t="s">
        <v>290</v>
      </c>
      <c r="J116" s="347">
        <v>141218</v>
      </c>
      <c r="K116" s="347">
        <v>141521</v>
      </c>
      <c r="L116" s="347">
        <v>134623.79999999999</v>
      </c>
    </row>
    <row r="117" spans="1:12" x14ac:dyDescent="0.3">
      <c r="A117" s="349">
        <v>20242</v>
      </c>
      <c r="B117" s="349" t="s">
        <v>192</v>
      </c>
      <c r="C117" s="347" t="s">
        <v>193</v>
      </c>
      <c r="D117" s="348" t="s">
        <v>283</v>
      </c>
      <c r="E117" s="349" t="s">
        <v>197</v>
      </c>
      <c r="F117" s="347" t="s">
        <v>190</v>
      </c>
      <c r="G117" s="347" t="s">
        <v>287</v>
      </c>
      <c r="H117" s="349" t="s">
        <v>291</v>
      </c>
      <c r="I117" s="347" t="s">
        <v>293</v>
      </c>
      <c r="J117" s="347">
        <v>21761</v>
      </c>
      <c r="K117" s="347">
        <v>21798</v>
      </c>
      <c r="L117" s="347">
        <v>17752.03</v>
      </c>
    </row>
    <row r="118" spans="1:12" x14ac:dyDescent="0.3">
      <c r="A118" s="349">
        <v>20242</v>
      </c>
      <c r="B118" s="349" t="s">
        <v>192</v>
      </c>
      <c r="C118" s="347" t="s">
        <v>193</v>
      </c>
      <c r="D118" s="348" t="s">
        <v>283</v>
      </c>
      <c r="E118" s="349" t="s">
        <v>197</v>
      </c>
      <c r="F118" s="347" t="s">
        <v>191</v>
      </c>
      <c r="G118" s="347" t="s">
        <v>288</v>
      </c>
      <c r="H118" s="349" t="s">
        <v>291</v>
      </c>
      <c r="I118" s="347" t="s">
        <v>293</v>
      </c>
      <c r="J118" s="347">
        <v>55559</v>
      </c>
      <c r="K118" s="347">
        <v>56216</v>
      </c>
      <c r="L118" s="347">
        <v>49177.41</v>
      </c>
    </row>
    <row r="119" spans="1:12" x14ac:dyDescent="0.3">
      <c r="A119" s="349">
        <v>20242</v>
      </c>
      <c r="B119" s="349" t="s">
        <v>192</v>
      </c>
      <c r="C119" s="347" t="s">
        <v>193</v>
      </c>
      <c r="D119" s="348" t="s">
        <v>283</v>
      </c>
      <c r="E119" s="349" t="s">
        <v>197</v>
      </c>
      <c r="F119" s="347" t="s">
        <v>194</v>
      </c>
      <c r="G119" s="347" t="s">
        <v>289</v>
      </c>
      <c r="H119" s="349" t="s">
        <v>291</v>
      </c>
      <c r="I119" s="347" t="s">
        <v>293</v>
      </c>
      <c r="J119" s="347">
        <v>46062</v>
      </c>
      <c r="K119" s="347">
        <v>46188</v>
      </c>
      <c r="L119" s="347">
        <v>43288.06</v>
      </c>
    </row>
    <row r="120" spans="1:12" x14ac:dyDescent="0.3">
      <c r="A120" s="349">
        <v>20242</v>
      </c>
      <c r="B120" s="349" t="s">
        <v>192</v>
      </c>
      <c r="C120" s="347" t="s">
        <v>193</v>
      </c>
      <c r="D120" s="348" t="s">
        <v>283</v>
      </c>
      <c r="E120" s="349" t="s">
        <v>198</v>
      </c>
      <c r="F120" s="347" t="s">
        <v>190</v>
      </c>
      <c r="G120" s="347" t="s">
        <v>287</v>
      </c>
      <c r="H120" s="349" t="s">
        <v>294</v>
      </c>
      <c r="I120" s="347" t="s">
        <v>292</v>
      </c>
      <c r="J120" s="347">
        <v>7885</v>
      </c>
      <c r="K120" s="347">
        <v>8471</v>
      </c>
      <c r="L120" s="347">
        <v>5505.56</v>
      </c>
    </row>
    <row r="121" spans="1:12" x14ac:dyDescent="0.3">
      <c r="A121" s="349">
        <v>20242</v>
      </c>
      <c r="B121" s="349" t="s">
        <v>192</v>
      </c>
      <c r="C121" s="347" t="s">
        <v>193</v>
      </c>
      <c r="D121" s="348" t="s">
        <v>283</v>
      </c>
      <c r="E121" s="349" t="s">
        <v>198</v>
      </c>
      <c r="F121" s="347" t="s">
        <v>191</v>
      </c>
      <c r="G121" s="347" t="s">
        <v>288</v>
      </c>
      <c r="H121" s="349" t="s">
        <v>294</v>
      </c>
      <c r="I121" s="347" t="s">
        <v>292</v>
      </c>
      <c r="J121" s="347">
        <v>149745</v>
      </c>
      <c r="K121" s="347">
        <v>162059</v>
      </c>
      <c r="L121" s="347">
        <v>128556.26</v>
      </c>
    </row>
    <row r="122" spans="1:12" x14ac:dyDescent="0.3">
      <c r="A122" s="349">
        <v>20242</v>
      </c>
      <c r="B122" s="349" t="s">
        <v>192</v>
      </c>
      <c r="C122" s="347" t="s">
        <v>193</v>
      </c>
      <c r="D122" s="348" t="s">
        <v>283</v>
      </c>
      <c r="E122" s="349" t="s">
        <v>198</v>
      </c>
      <c r="F122" s="347" t="s">
        <v>194</v>
      </c>
      <c r="G122" s="347" t="s">
        <v>289</v>
      </c>
      <c r="H122" s="349" t="s">
        <v>294</v>
      </c>
      <c r="I122" s="347" t="s">
        <v>292</v>
      </c>
      <c r="J122" s="347">
        <v>253282</v>
      </c>
      <c r="K122" s="347">
        <v>255702</v>
      </c>
      <c r="L122" s="347">
        <v>227303.36</v>
      </c>
    </row>
    <row r="123" spans="1:12" x14ac:dyDescent="0.3">
      <c r="A123" s="349">
        <v>20242</v>
      </c>
      <c r="B123" s="349" t="s">
        <v>192</v>
      </c>
      <c r="C123" s="347" t="s">
        <v>193</v>
      </c>
      <c r="D123" s="348" t="s">
        <v>283</v>
      </c>
      <c r="E123" s="349" t="s">
        <v>195</v>
      </c>
      <c r="F123" s="347" t="s">
        <v>190</v>
      </c>
      <c r="G123" s="347" t="s">
        <v>287</v>
      </c>
      <c r="H123" s="349" t="s">
        <v>70</v>
      </c>
      <c r="I123" s="347" t="s">
        <v>296</v>
      </c>
      <c r="J123" s="347">
        <v>83659</v>
      </c>
      <c r="K123" s="347">
        <v>85440</v>
      </c>
      <c r="L123" s="347">
        <v>62612.94</v>
      </c>
    </row>
    <row r="124" spans="1:12" x14ac:dyDescent="0.3">
      <c r="A124" s="349">
        <v>20242</v>
      </c>
      <c r="B124" s="349" t="s">
        <v>192</v>
      </c>
      <c r="C124" s="347" t="s">
        <v>193</v>
      </c>
      <c r="D124" s="348" t="s">
        <v>283</v>
      </c>
      <c r="E124" s="349" t="s">
        <v>195</v>
      </c>
      <c r="F124" s="347" t="s">
        <v>191</v>
      </c>
      <c r="G124" s="347" t="s">
        <v>288</v>
      </c>
      <c r="H124" s="349" t="s">
        <v>70</v>
      </c>
      <c r="I124" s="347" t="s">
        <v>296</v>
      </c>
      <c r="J124" s="347">
        <v>176379</v>
      </c>
      <c r="K124" s="347">
        <v>182663</v>
      </c>
      <c r="L124" s="347">
        <v>141354.12</v>
      </c>
    </row>
    <row r="125" spans="1:12" x14ac:dyDescent="0.3">
      <c r="A125" s="349">
        <v>20242</v>
      </c>
      <c r="B125" s="349" t="s">
        <v>192</v>
      </c>
      <c r="C125" s="347" t="s">
        <v>193</v>
      </c>
      <c r="D125" s="348" t="s">
        <v>283</v>
      </c>
      <c r="E125" s="349" t="s">
        <v>195</v>
      </c>
      <c r="F125" s="347" t="s">
        <v>194</v>
      </c>
      <c r="G125" s="347" t="s">
        <v>289</v>
      </c>
      <c r="H125" s="349" t="s">
        <v>70</v>
      </c>
      <c r="I125" s="347" t="s">
        <v>296</v>
      </c>
      <c r="J125" s="347">
        <v>102178</v>
      </c>
      <c r="K125" s="347">
        <v>102612</v>
      </c>
      <c r="L125" s="347">
        <v>94454.95</v>
      </c>
    </row>
    <row r="126" spans="1:12" x14ac:dyDescent="0.3">
      <c r="A126" s="349">
        <v>20242</v>
      </c>
      <c r="B126" s="349" t="s">
        <v>192</v>
      </c>
      <c r="C126" s="347" t="s">
        <v>193</v>
      </c>
      <c r="D126" s="348" t="s">
        <v>283</v>
      </c>
      <c r="E126" s="349" t="s">
        <v>196</v>
      </c>
      <c r="F126" s="347" t="s">
        <v>190</v>
      </c>
      <c r="G126" s="347" t="s">
        <v>287</v>
      </c>
      <c r="H126" s="349" t="s">
        <v>200</v>
      </c>
      <c r="I126" s="347" t="s">
        <v>295</v>
      </c>
      <c r="J126" s="347">
        <v>11545</v>
      </c>
      <c r="K126" s="347">
        <v>12485</v>
      </c>
      <c r="L126" s="347">
        <v>7520.25</v>
      </c>
    </row>
    <row r="127" spans="1:12" x14ac:dyDescent="0.3">
      <c r="A127" s="349">
        <v>20242</v>
      </c>
      <c r="B127" s="349" t="s">
        <v>192</v>
      </c>
      <c r="C127" s="347" t="s">
        <v>193</v>
      </c>
      <c r="D127" s="348" t="s">
        <v>283</v>
      </c>
      <c r="E127" s="349" t="s">
        <v>196</v>
      </c>
      <c r="F127" s="347" t="s">
        <v>191</v>
      </c>
      <c r="G127" s="347" t="s">
        <v>288</v>
      </c>
      <c r="H127" s="349" t="s">
        <v>200</v>
      </c>
      <c r="I127" s="347" t="s">
        <v>295</v>
      </c>
      <c r="J127" s="347">
        <v>11328</v>
      </c>
      <c r="K127" s="347">
        <v>13744</v>
      </c>
      <c r="L127" s="347">
        <v>8967.9599999999991</v>
      </c>
    </row>
    <row r="128" spans="1:12" x14ac:dyDescent="0.3">
      <c r="A128" s="349">
        <v>20242</v>
      </c>
      <c r="B128" s="349" t="s">
        <v>187</v>
      </c>
      <c r="C128" s="347" t="s">
        <v>188</v>
      </c>
      <c r="D128" s="348" t="s">
        <v>188</v>
      </c>
      <c r="E128" s="349" t="s">
        <v>189</v>
      </c>
      <c r="F128" s="347" t="s">
        <v>190</v>
      </c>
      <c r="G128" s="347" t="s">
        <v>287</v>
      </c>
      <c r="H128" s="349" t="s">
        <v>201</v>
      </c>
      <c r="I128" s="349" t="s">
        <v>201</v>
      </c>
      <c r="J128" s="347">
        <v>1219722</v>
      </c>
      <c r="K128" s="347">
        <v>1291758</v>
      </c>
      <c r="L128" s="347">
        <v>941952.75</v>
      </c>
    </row>
    <row r="129" spans="1:12" x14ac:dyDescent="0.3">
      <c r="A129" s="351">
        <v>20242</v>
      </c>
      <c r="B129" s="349" t="s">
        <v>187</v>
      </c>
      <c r="C129" s="347" t="s">
        <v>188</v>
      </c>
      <c r="D129" s="348" t="s">
        <v>188</v>
      </c>
      <c r="E129" s="349" t="s">
        <v>189</v>
      </c>
      <c r="F129" s="347" t="s">
        <v>191</v>
      </c>
      <c r="G129" s="347" t="s">
        <v>288</v>
      </c>
      <c r="H129" s="349" t="s">
        <v>201</v>
      </c>
      <c r="I129" s="349" t="s">
        <v>201</v>
      </c>
      <c r="J129" s="347">
        <v>1780526</v>
      </c>
      <c r="K129" s="347">
        <v>1833104</v>
      </c>
      <c r="L129" s="347">
        <v>1530725.17</v>
      </c>
    </row>
    <row r="130" spans="1:12" x14ac:dyDescent="0.3">
      <c r="A130" s="349">
        <v>20241</v>
      </c>
      <c r="B130" s="349" t="s">
        <v>192</v>
      </c>
      <c r="C130" s="347" t="s">
        <v>193</v>
      </c>
      <c r="D130" s="348" t="s">
        <v>283</v>
      </c>
      <c r="E130" s="349" t="s">
        <v>187</v>
      </c>
      <c r="F130" s="347" t="s">
        <v>190</v>
      </c>
      <c r="G130" s="347" t="s">
        <v>287</v>
      </c>
      <c r="H130" s="349" t="s">
        <v>199</v>
      </c>
      <c r="I130" s="347" t="s">
        <v>290</v>
      </c>
      <c r="J130" s="347">
        <v>4005</v>
      </c>
      <c r="K130" s="347">
        <v>4071</v>
      </c>
      <c r="L130" s="347">
        <v>2931.94</v>
      </c>
    </row>
    <row r="131" spans="1:12" x14ac:dyDescent="0.3">
      <c r="A131" s="349">
        <v>20241</v>
      </c>
      <c r="B131" s="349" t="s">
        <v>192</v>
      </c>
      <c r="C131" s="347" t="s">
        <v>193</v>
      </c>
      <c r="D131" s="348" t="s">
        <v>283</v>
      </c>
      <c r="E131" s="349" t="s">
        <v>187</v>
      </c>
      <c r="F131" s="347" t="s">
        <v>191</v>
      </c>
      <c r="G131" s="347" t="s">
        <v>288</v>
      </c>
      <c r="H131" s="349" t="s">
        <v>199</v>
      </c>
      <c r="I131" s="347" t="s">
        <v>290</v>
      </c>
      <c r="J131" s="347">
        <v>53943</v>
      </c>
      <c r="K131" s="347">
        <v>54678</v>
      </c>
      <c r="L131" s="347">
        <v>48107.78</v>
      </c>
    </row>
    <row r="132" spans="1:12" x14ac:dyDescent="0.3">
      <c r="A132" s="349">
        <v>20241</v>
      </c>
      <c r="B132" s="349" t="s">
        <v>192</v>
      </c>
      <c r="C132" s="347" t="s">
        <v>193</v>
      </c>
      <c r="D132" s="348" t="s">
        <v>283</v>
      </c>
      <c r="E132" s="349" t="s">
        <v>187</v>
      </c>
      <c r="F132" s="347" t="s">
        <v>194</v>
      </c>
      <c r="G132" s="347" t="s">
        <v>289</v>
      </c>
      <c r="H132" s="349" t="s">
        <v>199</v>
      </c>
      <c r="I132" s="347" t="s">
        <v>290</v>
      </c>
      <c r="J132" s="347">
        <v>141760</v>
      </c>
      <c r="K132" s="347">
        <v>142070</v>
      </c>
      <c r="L132" s="347">
        <v>134562.26</v>
      </c>
    </row>
    <row r="133" spans="1:12" x14ac:dyDescent="0.3">
      <c r="A133" s="349">
        <v>20241</v>
      </c>
      <c r="B133" s="349" t="s">
        <v>192</v>
      </c>
      <c r="C133" s="347" t="s">
        <v>193</v>
      </c>
      <c r="D133" s="348" t="s">
        <v>283</v>
      </c>
      <c r="E133" s="349" t="s">
        <v>197</v>
      </c>
      <c r="F133" s="347" t="s">
        <v>190</v>
      </c>
      <c r="G133" s="347" t="s">
        <v>287</v>
      </c>
      <c r="H133" s="349" t="s">
        <v>291</v>
      </c>
      <c r="I133" s="347" t="s">
        <v>293</v>
      </c>
      <c r="J133" s="347">
        <v>21741</v>
      </c>
      <c r="K133" s="347">
        <v>21780</v>
      </c>
      <c r="L133" s="347">
        <v>17381.650000000001</v>
      </c>
    </row>
    <row r="134" spans="1:12" x14ac:dyDescent="0.3">
      <c r="A134" s="349">
        <v>20241</v>
      </c>
      <c r="B134" s="349" t="s">
        <v>192</v>
      </c>
      <c r="C134" s="347" t="s">
        <v>193</v>
      </c>
      <c r="D134" s="348" t="s">
        <v>283</v>
      </c>
      <c r="E134" s="349" t="s">
        <v>197</v>
      </c>
      <c r="F134" s="347" t="s">
        <v>191</v>
      </c>
      <c r="G134" s="347" t="s">
        <v>288</v>
      </c>
      <c r="H134" s="349" t="s">
        <v>291</v>
      </c>
      <c r="I134" s="347" t="s">
        <v>293</v>
      </c>
      <c r="J134" s="347">
        <v>56040</v>
      </c>
      <c r="K134" s="347">
        <v>56700</v>
      </c>
      <c r="L134" s="347">
        <v>49432.88</v>
      </c>
    </row>
    <row r="135" spans="1:12" x14ac:dyDescent="0.3">
      <c r="A135" s="349">
        <v>20241</v>
      </c>
      <c r="B135" s="349" t="s">
        <v>192</v>
      </c>
      <c r="C135" s="347" t="s">
        <v>193</v>
      </c>
      <c r="D135" s="348" t="s">
        <v>283</v>
      </c>
      <c r="E135" s="349" t="s">
        <v>197</v>
      </c>
      <c r="F135" s="347" t="s">
        <v>194</v>
      </c>
      <c r="G135" s="347" t="s">
        <v>289</v>
      </c>
      <c r="H135" s="349" t="s">
        <v>291</v>
      </c>
      <c r="I135" s="347" t="s">
        <v>293</v>
      </c>
      <c r="J135" s="347">
        <v>45886</v>
      </c>
      <c r="K135" s="347">
        <v>46000</v>
      </c>
      <c r="L135" s="347">
        <v>43067.91</v>
      </c>
    </row>
    <row r="136" spans="1:12" x14ac:dyDescent="0.3">
      <c r="A136" s="349">
        <v>20241</v>
      </c>
      <c r="B136" s="349" t="s">
        <v>192</v>
      </c>
      <c r="C136" s="347" t="s">
        <v>193</v>
      </c>
      <c r="D136" s="348" t="s">
        <v>283</v>
      </c>
      <c r="E136" s="349" t="s">
        <v>198</v>
      </c>
      <c r="F136" s="347" t="s">
        <v>190</v>
      </c>
      <c r="G136" s="347" t="s">
        <v>287</v>
      </c>
      <c r="H136" s="349" t="s">
        <v>294</v>
      </c>
      <c r="I136" s="347" t="s">
        <v>292</v>
      </c>
      <c r="J136" s="347">
        <v>7852</v>
      </c>
      <c r="K136" s="347">
        <v>8413</v>
      </c>
      <c r="L136" s="347">
        <v>5455.48</v>
      </c>
    </row>
    <row r="137" spans="1:12" x14ac:dyDescent="0.3">
      <c r="A137" s="349">
        <v>20241</v>
      </c>
      <c r="B137" s="349" t="s">
        <v>192</v>
      </c>
      <c r="C137" s="347" t="s">
        <v>193</v>
      </c>
      <c r="D137" s="348" t="s">
        <v>283</v>
      </c>
      <c r="E137" s="349" t="s">
        <v>198</v>
      </c>
      <c r="F137" s="347" t="s">
        <v>191</v>
      </c>
      <c r="G137" s="347" t="s">
        <v>288</v>
      </c>
      <c r="H137" s="349" t="s">
        <v>294</v>
      </c>
      <c r="I137" s="347" t="s">
        <v>292</v>
      </c>
      <c r="J137" s="347">
        <v>150076</v>
      </c>
      <c r="K137" s="347">
        <v>164005</v>
      </c>
      <c r="L137" s="347">
        <v>126628.22</v>
      </c>
    </row>
    <row r="138" spans="1:12" x14ac:dyDescent="0.3">
      <c r="A138" s="349">
        <v>20241</v>
      </c>
      <c r="B138" s="349" t="s">
        <v>192</v>
      </c>
      <c r="C138" s="347" t="s">
        <v>193</v>
      </c>
      <c r="D138" s="348" t="s">
        <v>283</v>
      </c>
      <c r="E138" s="349" t="s">
        <v>198</v>
      </c>
      <c r="F138" s="347" t="s">
        <v>194</v>
      </c>
      <c r="G138" s="347" t="s">
        <v>289</v>
      </c>
      <c r="H138" s="349" t="s">
        <v>294</v>
      </c>
      <c r="I138" s="347" t="s">
        <v>292</v>
      </c>
      <c r="J138" s="347">
        <v>255390</v>
      </c>
      <c r="K138" s="347">
        <v>257869</v>
      </c>
      <c r="L138" s="347">
        <v>229086.98</v>
      </c>
    </row>
    <row r="139" spans="1:12" x14ac:dyDescent="0.3">
      <c r="A139" s="349">
        <v>20241</v>
      </c>
      <c r="B139" s="349" t="s">
        <v>192</v>
      </c>
      <c r="C139" s="347" t="s">
        <v>193</v>
      </c>
      <c r="D139" s="348" t="s">
        <v>283</v>
      </c>
      <c r="E139" s="349" t="s">
        <v>195</v>
      </c>
      <c r="F139" s="347" t="s">
        <v>190</v>
      </c>
      <c r="G139" s="347" t="s">
        <v>287</v>
      </c>
      <c r="H139" s="349" t="s">
        <v>70</v>
      </c>
      <c r="I139" s="347" t="s">
        <v>296</v>
      </c>
      <c r="J139" s="347">
        <v>82940</v>
      </c>
      <c r="K139" s="347">
        <v>84779</v>
      </c>
      <c r="L139" s="347">
        <v>61596.05</v>
      </c>
    </row>
    <row r="140" spans="1:12" x14ac:dyDescent="0.3">
      <c r="A140" s="349">
        <v>20241</v>
      </c>
      <c r="B140" s="349" t="s">
        <v>192</v>
      </c>
      <c r="C140" s="347" t="s">
        <v>193</v>
      </c>
      <c r="D140" s="348" t="s">
        <v>283</v>
      </c>
      <c r="E140" s="349" t="s">
        <v>195</v>
      </c>
      <c r="F140" s="347" t="s">
        <v>191</v>
      </c>
      <c r="G140" s="347" t="s">
        <v>288</v>
      </c>
      <c r="H140" s="349" t="s">
        <v>70</v>
      </c>
      <c r="I140" s="347" t="s">
        <v>296</v>
      </c>
      <c r="J140" s="347">
        <v>175645</v>
      </c>
      <c r="K140" s="347">
        <v>181893</v>
      </c>
      <c r="L140" s="347">
        <v>140553.04</v>
      </c>
    </row>
    <row r="141" spans="1:12" x14ac:dyDescent="0.3">
      <c r="A141" s="349">
        <v>20241</v>
      </c>
      <c r="B141" s="349" t="s">
        <v>192</v>
      </c>
      <c r="C141" s="347" t="s">
        <v>193</v>
      </c>
      <c r="D141" s="348" t="s">
        <v>283</v>
      </c>
      <c r="E141" s="349" t="s">
        <v>195</v>
      </c>
      <c r="F141" s="347" t="s">
        <v>194</v>
      </c>
      <c r="G141" s="347" t="s">
        <v>289</v>
      </c>
      <c r="H141" s="349" t="s">
        <v>70</v>
      </c>
      <c r="I141" s="347" t="s">
        <v>296</v>
      </c>
      <c r="J141" s="347">
        <v>103775</v>
      </c>
      <c r="K141" s="347">
        <v>104217</v>
      </c>
      <c r="L141" s="347">
        <v>95539.77</v>
      </c>
    </row>
    <row r="142" spans="1:12" x14ac:dyDescent="0.3">
      <c r="A142" s="349">
        <v>20241</v>
      </c>
      <c r="B142" s="349" t="s">
        <v>192</v>
      </c>
      <c r="C142" s="347" t="s">
        <v>193</v>
      </c>
      <c r="D142" s="348" t="s">
        <v>283</v>
      </c>
      <c r="E142" s="349" t="s">
        <v>196</v>
      </c>
      <c r="F142" s="347" t="s">
        <v>190</v>
      </c>
      <c r="G142" s="347" t="s">
        <v>287</v>
      </c>
      <c r="H142" s="349" t="s">
        <v>200</v>
      </c>
      <c r="I142" s="347" t="s">
        <v>295</v>
      </c>
      <c r="J142" s="347">
        <v>11859</v>
      </c>
      <c r="K142" s="347">
        <v>12850</v>
      </c>
      <c r="L142" s="347">
        <v>7523.79</v>
      </c>
    </row>
    <row r="143" spans="1:12" x14ac:dyDescent="0.3">
      <c r="A143" s="349">
        <v>20241</v>
      </c>
      <c r="B143" s="349" t="s">
        <v>192</v>
      </c>
      <c r="C143" s="347" t="s">
        <v>193</v>
      </c>
      <c r="D143" s="348" t="s">
        <v>283</v>
      </c>
      <c r="E143" s="349" t="s">
        <v>196</v>
      </c>
      <c r="F143" s="347" t="s">
        <v>191</v>
      </c>
      <c r="G143" s="347" t="s">
        <v>288</v>
      </c>
      <c r="H143" s="349" t="s">
        <v>200</v>
      </c>
      <c r="I143" s="347" t="s">
        <v>295</v>
      </c>
      <c r="J143" s="347">
        <v>11431</v>
      </c>
      <c r="K143" s="347">
        <v>13880</v>
      </c>
      <c r="L143" s="347">
        <v>8919.23</v>
      </c>
    </row>
    <row r="144" spans="1:12" x14ac:dyDescent="0.3">
      <c r="A144" s="349">
        <v>20241</v>
      </c>
      <c r="B144" s="349" t="s">
        <v>187</v>
      </c>
      <c r="C144" s="347" t="s">
        <v>188</v>
      </c>
      <c r="D144" s="348" t="s">
        <v>188</v>
      </c>
      <c r="E144" s="349" t="s">
        <v>189</v>
      </c>
      <c r="F144" s="347" t="s">
        <v>190</v>
      </c>
      <c r="G144" s="347" t="s">
        <v>287</v>
      </c>
      <c r="H144" s="349" t="s">
        <v>201</v>
      </c>
      <c r="I144" s="349" t="s">
        <v>201</v>
      </c>
      <c r="J144" s="347">
        <v>1217495</v>
      </c>
      <c r="K144" s="347">
        <v>1283969</v>
      </c>
      <c r="L144" s="347">
        <v>914388.06</v>
      </c>
    </row>
    <row r="145" spans="1:12" x14ac:dyDescent="0.3">
      <c r="A145" s="351">
        <v>20241</v>
      </c>
      <c r="B145" s="349" t="s">
        <v>187</v>
      </c>
      <c r="C145" s="347" t="s">
        <v>188</v>
      </c>
      <c r="D145" s="348" t="s">
        <v>188</v>
      </c>
      <c r="E145" s="349" t="s">
        <v>189</v>
      </c>
      <c r="F145" s="347" t="s">
        <v>191</v>
      </c>
      <c r="G145" s="347" t="s">
        <v>288</v>
      </c>
      <c r="H145" s="349" t="s">
        <v>201</v>
      </c>
      <c r="I145" s="349" t="s">
        <v>201</v>
      </c>
      <c r="J145" s="347">
        <v>1787368</v>
      </c>
      <c r="K145" s="347">
        <v>1839419</v>
      </c>
      <c r="L145" s="347">
        <v>1530918.84</v>
      </c>
    </row>
    <row r="146" spans="1:12" x14ac:dyDescent="0.3">
      <c r="A146" s="349">
        <v>20234</v>
      </c>
      <c r="B146" s="349" t="s">
        <v>192</v>
      </c>
      <c r="C146" s="347" t="s">
        <v>193</v>
      </c>
      <c r="D146" s="348" t="s">
        <v>283</v>
      </c>
      <c r="E146" s="349" t="s">
        <v>187</v>
      </c>
      <c r="F146" s="347" t="s">
        <v>190</v>
      </c>
      <c r="G146" s="347" t="s">
        <v>287</v>
      </c>
      <c r="H146" s="349" t="s">
        <v>199</v>
      </c>
      <c r="I146" s="347" t="s">
        <v>290</v>
      </c>
      <c r="J146" s="347">
        <v>4080</v>
      </c>
      <c r="K146" s="347">
        <v>4149</v>
      </c>
      <c r="L146" s="347">
        <v>2988.01</v>
      </c>
    </row>
    <row r="147" spans="1:12" x14ac:dyDescent="0.3">
      <c r="A147" s="349">
        <v>20234</v>
      </c>
      <c r="B147" s="349" t="s">
        <v>192</v>
      </c>
      <c r="C147" s="347" t="s">
        <v>193</v>
      </c>
      <c r="D147" s="348" t="s">
        <v>283</v>
      </c>
      <c r="E147" s="349" t="s">
        <v>187</v>
      </c>
      <c r="F147" s="347" t="s">
        <v>191</v>
      </c>
      <c r="G147" s="347" t="s">
        <v>288</v>
      </c>
      <c r="H147" s="349" t="s">
        <v>199</v>
      </c>
      <c r="I147" s="347" t="s">
        <v>290</v>
      </c>
      <c r="J147" s="347">
        <v>54718</v>
      </c>
      <c r="K147" s="347">
        <v>55504</v>
      </c>
      <c r="L147" s="347">
        <v>48704.56</v>
      </c>
    </row>
    <row r="148" spans="1:12" x14ac:dyDescent="0.3">
      <c r="A148" s="349">
        <v>20234</v>
      </c>
      <c r="B148" s="349" t="s">
        <v>192</v>
      </c>
      <c r="C148" s="347" t="s">
        <v>193</v>
      </c>
      <c r="D148" s="348" t="s">
        <v>283</v>
      </c>
      <c r="E148" s="349" t="s">
        <v>187</v>
      </c>
      <c r="F148" s="347" t="s">
        <v>194</v>
      </c>
      <c r="G148" s="347" t="s">
        <v>289</v>
      </c>
      <c r="H148" s="349" t="s">
        <v>199</v>
      </c>
      <c r="I148" s="347" t="s">
        <v>290</v>
      </c>
      <c r="J148" s="347">
        <v>140795</v>
      </c>
      <c r="K148" s="347">
        <v>141084</v>
      </c>
      <c r="L148" s="347">
        <v>133749.12</v>
      </c>
    </row>
    <row r="149" spans="1:12" x14ac:dyDescent="0.3">
      <c r="A149" s="349">
        <v>20234</v>
      </c>
      <c r="B149" s="349" t="s">
        <v>192</v>
      </c>
      <c r="C149" s="347" t="s">
        <v>193</v>
      </c>
      <c r="D149" s="348" t="s">
        <v>283</v>
      </c>
      <c r="E149" s="349" t="s">
        <v>197</v>
      </c>
      <c r="F149" s="347" t="s">
        <v>190</v>
      </c>
      <c r="G149" s="347" t="s">
        <v>287</v>
      </c>
      <c r="H149" s="349" t="s">
        <v>291</v>
      </c>
      <c r="I149" s="347" t="s">
        <v>293</v>
      </c>
      <c r="J149" s="347">
        <v>21725</v>
      </c>
      <c r="K149" s="347">
        <v>21768</v>
      </c>
      <c r="L149" s="347">
        <v>17917.240000000002</v>
      </c>
    </row>
    <row r="150" spans="1:12" x14ac:dyDescent="0.3">
      <c r="A150" s="349">
        <v>20234</v>
      </c>
      <c r="B150" s="349" t="s">
        <v>192</v>
      </c>
      <c r="C150" s="347" t="s">
        <v>193</v>
      </c>
      <c r="D150" s="348" t="s">
        <v>283</v>
      </c>
      <c r="E150" s="349" t="s">
        <v>197</v>
      </c>
      <c r="F150" s="347" t="s">
        <v>191</v>
      </c>
      <c r="G150" s="347" t="s">
        <v>288</v>
      </c>
      <c r="H150" s="349" t="s">
        <v>291</v>
      </c>
      <c r="I150" s="347" t="s">
        <v>293</v>
      </c>
      <c r="J150" s="347">
        <v>55387</v>
      </c>
      <c r="K150" s="347">
        <v>55919</v>
      </c>
      <c r="L150" s="347">
        <v>49027.51</v>
      </c>
    </row>
    <row r="151" spans="1:12" x14ac:dyDescent="0.3">
      <c r="A151" s="349">
        <v>20234</v>
      </c>
      <c r="B151" s="349" t="s">
        <v>192</v>
      </c>
      <c r="C151" s="347" t="s">
        <v>193</v>
      </c>
      <c r="D151" s="348" t="s">
        <v>283</v>
      </c>
      <c r="E151" s="349" t="s">
        <v>197</v>
      </c>
      <c r="F151" s="347" t="s">
        <v>194</v>
      </c>
      <c r="G151" s="347" t="s">
        <v>289</v>
      </c>
      <c r="H151" s="349" t="s">
        <v>291</v>
      </c>
      <c r="I151" s="347" t="s">
        <v>293</v>
      </c>
      <c r="J151" s="347">
        <v>45408</v>
      </c>
      <c r="K151" s="347">
        <v>45522</v>
      </c>
      <c r="L151" s="347">
        <v>42568.47</v>
      </c>
    </row>
    <row r="152" spans="1:12" x14ac:dyDescent="0.3">
      <c r="A152" s="349">
        <v>20234</v>
      </c>
      <c r="B152" s="349" t="s">
        <v>192</v>
      </c>
      <c r="C152" s="347" t="s">
        <v>193</v>
      </c>
      <c r="D152" s="348" t="s">
        <v>283</v>
      </c>
      <c r="E152" s="349" t="s">
        <v>198</v>
      </c>
      <c r="F152" s="347" t="s">
        <v>190</v>
      </c>
      <c r="G152" s="347" t="s">
        <v>287</v>
      </c>
      <c r="H152" s="349" t="s">
        <v>294</v>
      </c>
      <c r="I152" s="347" t="s">
        <v>292</v>
      </c>
      <c r="J152" s="347">
        <v>7760</v>
      </c>
      <c r="K152" s="347">
        <v>8288</v>
      </c>
      <c r="L152" s="347">
        <v>5419</v>
      </c>
    </row>
    <row r="153" spans="1:12" x14ac:dyDescent="0.3">
      <c r="A153" s="349">
        <v>20234</v>
      </c>
      <c r="B153" s="349" t="s">
        <v>192</v>
      </c>
      <c r="C153" s="347" t="s">
        <v>193</v>
      </c>
      <c r="D153" s="348" t="s">
        <v>283</v>
      </c>
      <c r="E153" s="349" t="s">
        <v>198</v>
      </c>
      <c r="F153" s="347" t="s">
        <v>191</v>
      </c>
      <c r="G153" s="347" t="s">
        <v>288</v>
      </c>
      <c r="H153" s="349" t="s">
        <v>294</v>
      </c>
      <c r="I153" s="347" t="s">
        <v>292</v>
      </c>
      <c r="J153" s="347">
        <v>153034</v>
      </c>
      <c r="K153" s="347">
        <v>165985</v>
      </c>
      <c r="L153" s="347">
        <v>132521.07</v>
      </c>
    </row>
    <row r="154" spans="1:12" x14ac:dyDescent="0.3">
      <c r="A154" s="349">
        <v>20234</v>
      </c>
      <c r="B154" s="349" t="s">
        <v>192</v>
      </c>
      <c r="C154" s="347" t="s">
        <v>193</v>
      </c>
      <c r="D154" s="348" t="s">
        <v>283</v>
      </c>
      <c r="E154" s="349" t="s">
        <v>198</v>
      </c>
      <c r="F154" s="347" t="s">
        <v>194</v>
      </c>
      <c r="G154" s="347" t="s">
        <v>289</v>
      </c>
      <c r="H154" s="349" t="s">
        <v>294</v>
      </c>
      <c r="I154" s="347" t="s">
        <v>292</v>
      </c>
      <c r="J154" s="347">
        <v>247019</v>
      </c>
      <c r="K154" s="347">
        <v>249393</v>
      </c>
      <c r="L154" s="347">
        <v>221362.73</v>
      </c>
    </row>
    <row r="155" spans="1:12" x14ac:dyDescent="0.3">
      <c r="A155" s="349">
        <v>20234</v>
      </c>
      <c r="B155" s="349" t="s">
        <v>192</v>
      </c>
      <c r="C155" s="347" t="s">
        <v>193</v>
      </c>
      <c r="D155" s="348" t="s">
        <v>283</v>
      </c>
      <c r="E155" s="349" t="s">
        <v>195</v>
      </c>
      <c r="F155" s="347" t="s">
        <v>190</v>
      </c>
      <c r="G155" s="347" t="s">
        <v>287</v>
      </c>
      <c r="H155" s="349" t="s">
        <v>70</v>
      </c>
      <c r="I155" s="347" t="s">
        <v>296</v>
      </c>
      <c r="J155" s="347">
        <v>82845</v>
      </c>
      <c r="K155" s="347">
        <v>84511</v>
      </c>
      <c r="L155" s="347">
        <v>61868.79</v>
      </c>
    </row>
    <row r="156" spans="1:12" x14ac:dyDescent="0.3">
      <c r="A156" s="349">
        <v>20234</v>
      </c>
      <c r="B156" s="349" t="s">
        <v>192</v>
      </c>
      <c r="C156" s="347" t="s">
        <v>193</v>
      </c>
      <c r="D156" s="348" t="s">
        <v>283</v>
      </c>
      <c r="E156" s="349" t="s">
        <v>195</v>
      </c>
      <c r="F156" s="347" t="s">
        <v>191</v>
      </c>
      <c r="G156" s="347" t="s">
        <v>288</v>
      </c>
      <c r="H156" s="349" t="s">
        <v>70</v>
      </c>
      <c r="I156" s="347" t="s">
        <v>296</v>
      </c>
      <c r="J156" s="347">
        <v>174071</v>
      </c>
      <c r="K156" s="347">
        <v>180130</v>
      </c>
      <c r="L156" s="347">
        <v>140211.83000000002</v>
      </c>
    </row>
    <row r="157" spans="1:12" x14ac:dyDescent="0.3">
      <c r="A157" s="349">
        <v>20234</v>
      </c>
      <c r="B157" s="349" t="s">
        <v>192</v>
      </c>
      <c r="C157" s="347" t="s">
        <v>193</v>
      </c>
      <c r="D157" s="348" t="s">
        <v>283</v>
      </c>
      <c r="E157" s="349" t="s">
        <v>195</v>
      </c>
      <c r="F157" s="347" t="s">
        <v>194</v>
      </c>
      <c r="G157" s="347" t="s">
        <v>289</v>
      </c>
      <c r="H157" s="349" t="s">
        <v>70</v>
      </c>
      <c r="I157" s="347" t="s">
        <v>296</v>
      </c>
      <c r="J157" s="347">
        <v>104077</v>
      </c>
      <c r="K157" s="347">
        <v>104521</v>
      </c>
      <c r="L157" s="347">
        <v>95515.37</v>
      </c>
    </row>
    <row r="158" spans="1:12" x14ac:dyDescent="0.3">
      <c r="A158" s="349">
        <v>20234</v>
      </c>
      <c r="B158" s="349" t="s">
        <v>192</v>
      </c>
      <c r="C158" s="347" t="s">
        <v>193</v>
      </c>
      <c r="D158" s="348" t="s">
        <v>283</v>
      </c>
      <c r="E158" s="349" t="s">
        <v>196</v>
      </c>
      <c r="F158" s="347" t="s">
        <v>190</v>
      </c>
      <c r="G158" s="347" t="s">
        <v>287</v>
      </c>
      <c r="H158" s="349" t="s">
        <v>200</v>
      </c>
      <c r="I158" s="347" t="s">
        <v>295</v>
      </c>
      <c r="J158" s="347">
        <v>11716</v>
      </c>
      <c r="K158" s="347">
        <v>12652</v>
      </c>
      <c r="L158" s="347">
        <v>7524.33</v>
      </c>
    </row>
    <row r="159" spans="1:12" x14ac:dyDescent="0.3">
      <c r="A159" s="349">
        <v>20234</v>
      </c>
      <c r="B159" s="349" t="s">
        <v>192</v>
      </c>
      <c r="C159" s="347" t="s">
        <v>193</v>
      </c>
      <c r="D159" s="348" t="s">
        <v>283</v>
      </c>
      <c r="E159" s="349" t="s">
        <v>196</v>
      </c>
      <c r="F159" s="347" t="s">
        <v>191</v>
      </c>
      <c r="G159" s="347" t="s">
        <v>288</v>
      </c>
      <c r="H159" s="349" t="s">
        <v>200</v>
      </c>
      <c r="I159" s="347" t="s">
        <v>295</v>
      </c>
      <c r="J159" s="347">
        <v>11281</v>
      </c>
      <c r="K159" s="347">
        <v>13588</v>
      </c>
      <c r="L159" s="347">
        <v>8856.35</v>
      </c>
    </row>
    <row r="160" spans="1:12" x14ac:dyDescent="0.3">
      <c r="A160" s="349">
        <v>20234</v>
      </c>
      <c r="B160" s="349" t="s">
        <v>187</v>
      </c>
      <c r="C160" s="347" t="s">
        <v>188</v>
      </c>
      <c r="D160" s="348" t="s">
        <v>188</v>
      </c>
      <c r="E160" s="349" t="s">
        <v>189</v>
      </c>
      <c r="F160" s="347" t="s">
        <v>190</v>
      </c>
      <c r="G160" s="347" t="s">
        <v>287</v>
      </c>
      <c r="H160" s="349" t="s">
        <v>201</v>
      </c>
      <c r="I160" s="349" t="s">
        <v>201</v>
      </c>
      <c r="J160" s="347">
        <v>1208107</v>
      </c>
      <c r="K160" s="347">
        <v>1268282</v>
      </c>
      <c r="L160" s="347">
        <v>948209.35</v>
      </c>
    </row>
    <row r="161" spans="1:12" x14ac:dyDescent="0.3">
      <c r="A161" s="351">
        <v>20234</v>
      </c>
      <c r="B161" s="349" t="s">
        <v>187</v>
      </c>
      <c r="C161" s="347" t="s">
        <v>188</v>
      </c>
      <c r="D161" s="348" t="s">
        <v>188</v>
      </c>
      <c r="E161" s="349" t="s">
        <v>189</v>
      </c>
      <c r="F161" s="347" t="s">
        <v>191</v>
      </c>
      <c r="G161" s="347" t="s">
        <v>288</v>
      </c>
      <c r="H161" s="349" t="s">
        <v>201</v>
      </c>
      <c r="I161" s="349" t="s">
        <v>201</v>
      </c>
      <c r="J161" s="347">
        <v>1787138</v>
      </c>
      <c r="K161" s="347">
        <v>1834580</v>
      </c>
      <c r="L161" s="347">
        <v>1544025.69</v>
      </c>
    </row>
    <row r="162" spans="1:12" x14ac:dyDescent="0.3">
      <c r="A162" s="349">
        <v>20233</v>
      </c>
      <c r="B162" s="349" t="s">
        <v>192</v>
      </c>
      <c r="C162" s="347" t="s">
        <v>193</v>
      </c>
      <c r="D162" s="348" t="s">
        <v>283</v>
      </c>
      <c r="E162" s="349" t="s">
        <v>187</v>
      </c>
      <c r="F162" s="347" t="s">
        <v>190</v>
      </c>
      <c r="G162" s="347" t="s">
        <v>287</v>
      </c>
      <c r="H162" s="349" t="s">
        <v>199</v>
      </c>
      <c r="I162" s="347" t="s">
        <v>290</v>
      </c>
      <c r="J162" s="347">
        <v>4135</v>
      </c>
      <c r="K162" s="347">
        <v>4205</v>
      </c>
      <c r="L162" s="347">
        <v>3066.4</v>
      </c>
    </row>
    <row r="163" spans="1:12" x14ac:dyDescent="0.3">
      <c r="A163" s="349">
        <v>20233</v>
      </c>
      <c r="B163" s="349" t="s">
        <v>192</v>
      </c>
      <c r="C163" s="347" t="s">
        <v>193</v>
      </c>
      <c r="D163" s="348" t="s">
        <v>283</v>
      </c>
      <c r="E163" s="349" t="s">
        <v>187</v>
      </c>
      <c r="F163" s="347" t="s">
        <v>191</v>
      </c>
      <c r="G163" s="347" t="s">
        <v>288</v>
      </c>
      <c r="H163" s="349" t="s">
        <v>199</v>
      </c>
      <c r="I163" s="347" t="s">
        <v>290</v>
      </c>
      <c r="J163" s="347">
        <v>54349</v>
      </c>
      <c r="K163" s="347">
        <v>55095</v>
      </c>
      <c r="L163" s="347">
        <v>47972.31</v>
      </c>
    </row>
    <row r="164" spans="1:12" x14ac:dyDescent="0.3">
      <c r="A164" s="349">
        <v>20233</v>
      </c>
      <c r="B164" s="349" t="s">
        <v>192</v>
      </c>
      <c r="C164" s="347" t="s">
        <v>193</v>
      </c>
      <c r="D164" s="348" t="s">
        <v>283</v>
      </c>
      <c r="E164" s="349" t="s">
        <v>187</v>
      </c>
      <c r="F164" s="347" t="s">
        <v>194</v>
      </c>
      <c r="G164" s="347" t="s">
        <v>289</v>
      </c>
      <c r="H164" s="349" t="s">
        <v>199</v>
      </c>
      <c r="I164" s="347" t="s">
        <v>290</v>
      </c>
      <c r="J164" s="347">
        <v>139856</v>
      </c>
      <c r="K164" s="347">
        <v>140152</v>
      </c>
      <c r="L164" s="347">
        <v>132054.16</v>
      </c>
    </row>
    <row r="165" spans="1:12" x14ac:dyDescent="0.3">
      <c r="A165" s="349">
        <v>20233</v>
      </c>
      <c r="B165" s="349" t="s">
        <v>192</v>
      </c>
      <c r="C165" s="347" t="s">
        <v>193</v>
      </c>
      <c r="D165" s="348" t="s">
        <v>283</v>
      </c>
      <c r="E165" s="349" t="s">
        <v>197</v>
      </c>
      <c r="F165" s="347" t="s">
        <v>190</v>
      </c>
      <c r="G165" s="347" t="s">
        <v>287</v>
      </c>
      <c r="H165" s="349" t="s">
        <v>291</v>
      </c>
      <c r="I165" s="347" t="s">
        <v>293</v>
      </c>
      <c r="J165" s="347">
        <v>21720</v>
      </c>
      <c r="K165" s="347">
        <v>21774</v>
      </c>
      <c r="L165" s="347">
        <v>17935.11</v>
      </c>
    </row>
    <row r="166" spans="1:12" x14ac:dyDescent="0.3">
      <c r="A166" s="349">
        <v>20233</v>
      </c>
      <c r="B166" s="349" t="s">
        <v>192</v>
      </c>
      <c r="C166" s="347" t="s">
        <v>193</v>
      </c>
      <c r="D166" s="348" t="s">
        <v>283</v>
      </c>
      <c r="E166" s="349" t="s">
        <v>197</v>
      </c>
      <c r="F166" s="347" t="s">
        <v>191</v>
      </c>
      <c r="G166" s="347" t="s">
        <v>288</v>
      </c>
      <c r="H166" s="349" t="s">
        <v>291</v>
      </c>
      <c r="I166" s="347" t="s">
        <v>293</v>
      </c>
      <c r="J166" s="347">
        <v>55328</v>
      </c>
      <c r="K166" s="347">
        <v>55935</v>
      </c>
      <c r="L166" s="347">
        <v>48141.1</v>
      </c>
    </row>
    <row r="167" spans="1:12" x14ac:dyDescent="0.3">
      <c r="A167" s="349">
        <v>20233</v>
      </c>
      <c r="B167" s="349" t="s">
        <v>192</v>
      </c>
      <c r="C167" s="347" t="s">
        <v>193</v>
      </c>
      <c r="D167" s="348" t="s">
        <v>283</v>
      </c>
      <c r="E167" s="349" t="s">
        <v>197</v>
      </c>
      <c r="F167" s="347" t="s">
        <v>194</v>
      </c>
      <c r="G167" s="347" t="s">
        <v>289</v>
      </c>
      <c r="H167" s="349" t="s">
        <v>291</v>
      </c>
      <c r="I167" s="347" t="s">
        <v>293</v>
      </c>
      <c r="J167" s="347">
        <v>44630</v>
      </c>
      <c r="K167" s="347">
        <v>44743</v>
      </c>
      <c r="L167" s="347">
        <v>41768.43</v>
      </c>
    </row>
    <row r="168" spans="1:12" x14ac:dyDescent="0.3">
      <c r="A168" s="349">
        <v>20233</v>
      </c>
      <c r="B168" s="349" t="s">
        <v>192</v>
      </c>
      <c r="C168" s="347" t="s">
        <v>193</v>
      </c>
      <c r="D168" s="348" t="s">
        <v>283</v>
      </c>
      <c r="E168" s="349" t="s">
        <v>198</v>
      </c>
      <c r="F168" s="347" t="s">
        <v>190</v>
      </c>
      <c r="G168" s="347" t="s">
        <v>287</v>
      </c>
      <c r="H168" s="349" t="s">
        <v>294</v>
      </c>
      <c r="I168" s="347" t="s">
        <v>292</v>
      </c>
      <c r="J168" s="347">
        <v>7462</v>
      </c>
      <c r="K168" s="347">
        <v>8099</v>
      </c>
      <c r="L168" s="347">
        <v>4240.59</v>
      </c>
    </row>
    <row r="169" spans="1:12" x14ac:dyDescent="0.3">
      <c r="A169" s="349">
        <v>20233</v>
      </c>
      <c r="B169" s="349" t="s">
        <v>192</v>
      </c>
      <c r="C169" s="347" t="s">
        <v>193</v>
      </c>
      <c r="D169" s="348" t="s">
        <v>283</v>
      </c>
      <c r="E169" s="349" t="s">
        <v>198</v>
      </c>
      <c r="F169" s="347" t="s">
        <v>191</v>
      </c>
      <c r="G169" s="347" t="s">
        <v>288</v>
      </c>
      <c r="H169" s="349" t="s">
        <v>294</v>
      </c>
      <c r="I169" s="347" t="s">
        <v>292</v>
      </c>
      <c r="J169" s="347">
        <v>145823</v>
      </c>
      <c r="K169" s="347">
        <v>158173</v>
      </c>
      <c r="L169" s="347">
        <v>81141.679999999993</v>
      </c>
    </row>
    <row r="170" spans="1:12" x14ac:dyDescent="0.3">
      <c r="A170" s="349">
        <v>20233</v>
      </c>
      <c r="B170" s="349" t="s">
        <v>192</v>
      </c>
      <c r="C170" s="347" t="s">
        <v>193</v>
      </c>
      <c r="D170" s="348" t="s">
        <v>283</v>
      </c>
      <c r="E170" s="349" t="s">
        <v>198</v>
      </c>
      <c r="F170" s="347" t="s">
        <v>194</v>
      </c>
      <c r="G170" s="347" t="s">
        <v>289</v>
      </c>
      <c r="H170" s="349" t="s">
        <v>294</v>
      </c>
      <c r="I170" s="347" t="s">
        <v>292</v>
      </c>
      <c r="J170" s="347">
        <v>249936</v>
      </c>
      <c r="K170" s="347">
        <v>252560</v>
      </c>
      <c r="L170" s="347">
        <v>230144.79</v>
      </c>
    </row>
    <row r="171" spans="1:12" x14ac:dyDescent="0.3">
      <c r="A171" s="349">
        <v>20233</v>
      </c>
      <c r="B171" s="349" t="s">
        <v>192</v>
      </c>
      <c r="C171" s="347" t="s">
        <v>193</v>
      </c>
      <c r="D171" s="348" t="s">
        <v>283</v>
      </c>
      <c r="E171" s="349" t="s">
        <v>195</v>
      </c>
      <c r="F171" s="347" t="s">
        <v>190</v>
      </c>
      <c r="G171" s="347" t="s">
        <v>287</v>
      </c>
      <c r="H171" s="349" t="s">
        <v>70</v>
      </c>
      <c r="I171" s="347" t="s">
        <v>296</v>
      </c>
      <c r="J171" s="347">
        <v>83071</v>
      </c>
      <c r="K171" s="347">
        <v>84450</v>
      </c>
      <c r="L171" s="347">
        <v>61717.950000000004</v>
      </c>
    </row>
    <row r="172" spans="1:12" x14ac:dyDescent="0.3">
      <c r="A172" s="349">
        <v>20233</v>
      </c>
      <c r="B172" s="349" t="s">
        <v>192</v>
      </c>
      <c r="C172" s="347" t="s">
        <v>193</v>
      </c>
      <c r="D172" s="348" t="s">
        <v>283</v>
      </c>
      <c r="E172" s="349" t="s">
        <v>195</v>
      </c>
      <c r="F172" s="347" t="s">
        <v>191</v>
      </c>
      <c r="G172" s="347" t="s">
        <v>288</v>
      </c>
      <c r="H172" s="349" t="s">
        <v>70</v>
      </c>
      <c r="I172" s="347" t="s">
        <v>296</v>
      </c>
      <c r="J172" s="347">
        <v>173220</v>
      </c>
      <c r="K172" s="347">
        <v>179068</v>
      </c>
      <c r="L172" s="347">
        <v>137261.22</v>
      </c>
    </row>
    <row r="173" spans="1:12" x14ac:dyDescent="0.3">
      <c r="A173" s="349">
        <v>20233</v>
      </c>
      <c r="B173" s="349" t="s">
        <v>192</v>
      </c>
      <c r="C173" s="347" t="s">
        <v>193</v>
      </c>
      <c r="D173" s="348" t="s">
        <v>283</v>
      </c>
      <c r="E173" s="349" t="s">
        <v>195</v>
      </c>
      <c r="F173" s="347" t="s">
        <v>194</v>
      </c>
      <c r="G173" s="347" t="s">
        <v>289</v>
      </c>
      <c r="H173" s="349" t="s">
        <v>70</v>
      </c>
      <c r="I173" s="347" t="s">
        <v>296</v>
      </c>
      <c r="J173" s="347">
        <v>103845</v>
      </c>
      <c r="K173" s="347">
        <v>104296</v>
      </c>
      <c r="L173" s="347">
        <v>95592.82</v>
      </c>
    </row>
    <row r="174" spans="1:12" x14ac:dyDescent="0.3">
      <c r="A174" s="349">
        <v>20233</v>
      </c>
      <c r="B174" s="349" t="s">
        <v>192</v>
      </c>
      <c r="C174" s="347" t="s">
        <v>193</v>
      </c>
      <c r="D174" s="348" t="s">
        <v>283</v>
      </c>
      <c r="E174" s="349" t="s">
        <v>196</v>
      </c>
      <c r="F174" s="347" t="s">
        <v>190</v>
      </c>
      <c r="G174" s="347" t="s">
        <v>287</v>
      </c>
      <c r="H174" s="349" t="s">
        <v>200</v>
      </c>
      <c r="I174" s="347" t="s">
        <v>295</v>
      </c>
      <c r="J174" s="347">
        <v>11671</v>
      </c>
      <c r="K174" s="347">
        <v>12696</v>
      </c>
      <c r="L174" s="347">
        <v>6491.1900000000005</v>
      </c>
    </row>
    <row r="175" spans="1:12" x14ac:dyDescent="0.3">
      <c r="A175" s="349">
        <v>20233</v>
      </c>
      <c r="B175" s="349" t="s">
        <v>192</v>
      </c>
      <c r="C175" s="347" t="s">
        <v>193</v>
      </c>
      <c r="D175" s="348" t="s">
        <v>283</v>
      </c>
      <c r="E175" s="349" t="s">
        <v>196</v>
      </c>
      <c r="F175" s="347" t="s">
        <v>191</v>
      </c>
      <c r="G175" s="347" t="s">
        <v>288</v>
      </c>
      <c r="H175" s="349" t="s">
        <v>200</v>
      </c>
      <c r="I175" s="347" t="s">
        <v>295</v>
      </c>
      <c r="J175" s="347">
        <v>11131</v>
      </c>
      <c r="K175" s="347">
        <v>13319</v>
      </c>
      <c r="L175" s="347">
        <v>8473.9900000000016</v>
      </c>
    </row>
    <row r="176" spans="1:12" x14ac:dyDescent="0.3">
      <c r="A176" s="349">
        <v>20233</v>
      </c>
      <c r="B176" s="349" t="s">
        <v>187</v>
      </c>
      <c r="C176" s="347" t="s">
        <v>188</v>
      </c>
      <c r="D176" s="348" t="s">
        <v>188</v>
      </c>
      <c r="E176" s="349" t="s">
        <v>189</v>
      </c>
      <c r="F176" s="347" t="s">
        <v>190</v>
      </c>
      <c r="G176" s="347" t="s">
        <v>287</v>
      </c>
      <c r="H176" s="349" t="s">
        <v>201</v>
      </c>
      <c r="I176" s="349" t="s">
        <v>201</v>
      </c>
      <c r="J176" s="347">
        <v>1240346</v>
      </c>
      <c r="K176" s="347">
        <v>1310595</v>
      </c>
      <c r="L176" s="347">
        <v>949033.59</v>
      </c>
    </row>
    <row r="177" spans="1:12" x14ac:dyDescent="0.3">
      <c r="A177" s="351">
        <v>20233</v>
      </c>
      <c r="B177" s="349" t="s">
        <v>187</v>
      </c>
      <c r="C177" s="347" t="s">
        <v>188</v>
      </c>
      <c r="D177" s="348" t="s">
        <v>188</v>
      </c>
      <c r="E177" s="349" t="s">
        <v>189</v>
      </c>
      <c r="F177" s="347" t="s">
        <v>191</v>
      </c>
      <c r="G177" s="347" t="s">
        <v>288</v>
      </c>
      <c r="H177" s="349" t="s">
        <v>201</v>
      </c>
      <c r="I177" s="349" t="s">
        <v>201</v>
      </c>
      <c r="J177" s="347">
        <v>1781140</v>
      </c>
      <c r="K177" s="347">
        <v>1830308</v>
      </c>
      <c r="L177" s="347">
        <v>1509698.17</v>
      </c>
    </row>
    <row r="178" spans="1:12" x14ac:dyDescent="0.3">
      <c r="A178" s="349">
        <v>20232</v>
      </c>
      <c r="B178" s="349" t="s">
        <v>192</v>
      </c>
      <c r="C178" s="347" t="s">
        <v>193</v>
      </c>
      <c r="D178" s="348" t="s">
        <v>283</v>
      </c>
      <c r="E178" s="349" t="s">
        <v>187</v>
      </c>
      <c r="F178" s="347" t="s">
        <v>190</v>
      </c>
      <c r="G178" s="347" t="s">
        <v>287</v>
      </c>
      <c r="H178" s="349" t="s">
        <v>199</v>
      </c>
      <c r="I178" s="347" t="s">
        <v>290</v>
      </c>
      <c r="J178" s="347">
        <v>4137</v>
      </c>
      <c r="K178" s="347">
        <v>4209</v>
      </c>
      <c r="L178" s="347">
        <v>3068.06</v>
      </c>
    </row>
    <row r="179" spans="1:12" x14ac:dyDescent="0.3">
      <c r="A179" s="349">
        <v>20232</v>
      </c>
      <c r="B179" s="349" t="s">
        <v>192</v>
      </c>
      <c r="C179" s="347" t="s">
        <v>193</v>
      </c>
      <c r="D179" s="348" t="s">
        <v>283</v>
      </c>
      <c r="E179" s="349" t="s">
        <v>187</v>
      </c>
      <c r="F179" s="347" t="s">
        <v>191</v>
      </c>
      <c r="G179" s="347" t="s">
        <v>288</v>
      </c>
      <c r="H179" s="349" t="s">
        <v>199</v>
      </c>
      <c r="I179" s="347" t="s">
        <v>290</v>
      </c>
      <c r="J179" s="347">
        <v>54083</v>
      </c>
      <c r="K179" s="347">
        <v>54813</v>
      </c>
      <c r="L179" s="347">
        <v>48024.73</v>
      </c>
    </row>
    <row r="180" spans="1:12" x14ac:dyDescent="0.3">
      <c r="A180" s="349">
        <v>20232</v>
      </c>
      <c r="B180" s="349" t="s">
        <v>192</v>
      </c>
      <c r="C180" s="347" t="s">
        <v>193</v>
      </c>
      <c r="D180" s="348" t="s">
        <v>283</v>
      </c>
      <c r="E180" s="349" t="s">
        <v>187</v>
      </c>
      <c r="F180" s="347" t="s">
        <v>194</v>
      </c>
      <c r="G180" s="347" t="s">
        <v>289</v>
      </c>
      <c r="H180" s="349" t="s">
        <v>199</v>
      </c>
      <c r="I180" s="347" t="s">
        <v>290</v>
      </c>
      <c r="J180" s="347">
        <v>138860</v>
      </c>
      <c r="K180" s="347">
        <v>139160</v>
      </c>
      <c r="L180" s="347">
        <v>132573.66</v>
      </c>
    </row>
    <row r="181" spans="1:12" x14ac:dyDescent="0.3">
      <c r="A181" s="349">
        <v>20232</v>
      </c>
      <c r="B181" s="349" t="s">
        <v>192</v>
      </c>
      <c r="C181" s="347" t="s">
        <v>193</v>
      </c>
      <c r="D181" s="348" t="s">
        <v>283</v>
      </c>
      <c r="E181" s="349" t="s">
        <v>197</v>
      </c>
      <c r="F181" s="347" t="s">
        <v>190</v>
      </c>
      <c r="G181" s="347" t="s">
        <v>287</v>
      </c>
      <c r="H181" s="349" t="s">
        <v>291</v>
      </c>
      <c r="I181" s="347" t="s">
        <v>293</v>
      </c>
      <c r="J181" s="347">
        <v>21665</v>
      </c>
      <c r="K181" s="347">
        <v>21715</v>
      </c>
      <c r="L181" s="347">
        <v>17808.849999999999</v>
      </c>
    </row>
    <row r="182" spans="1:12" x14ac:dyDescent="0.3">
      <c r="A182" s="349">
        <v>20232</v>
      </c>
      <c r="B182" s="349" t="s">
        <v>192</v>
      </c>
      <c r="C182" s="347" t="s">
        <v>193</v>
      </c>
      <c r="D182" s="348" t="s">
        <v>283</v>
      </c>
      <c r="E182" s="349" t="s">
        <v>197</v>
      </c>
      <c r="F182" s="347" t="s">
        <v>191</v>
      </c>
      <c r="G182" s="347" t="s">
        <v>288</v>
      </c>
      <c r="H182" s="349" t="s">
        <v>291</v>
      </c>
      <c r="I182" s="347" t="s">
        <v>293</v>
      </c>
      <c r="J182" s="347">
        <v>54888</v>
      </c>
      <c r="K182" s="347">
        <v>55485</v>
      </c>
      <c r="L182" s="347">
        <v>48343.95</v>
      </c>
    </row>
    <row r="183" spans="1:12" x14ac:dyDescent="0.3">
      <c r="A183" s="349">
        <v>20232</v>
      </c>
      <c r="B183" s="349" t="s">
        <v>192</v>
      </c>
      <c r="C183" s="347" t="s">
        <v>193</v>
      </c>
      <c r="D183" s="348" t="s">
        <v>283</v>
      </c>
      <c r="E183" s="349" t="s">
        <v>197</v>
      </c>
      <c r="F183" s="347" t="s">
        <v>194</v>
      </c>
      <c r="G183" s="347" t="s">
        <v>289</v>
      </c>
      <c r="H183" s="349" t="s">
        <v>291</v>
      </c>
      <c r="I183" s="347" t="s">
        <v>293</v>
      </c>
      <c r="J183" s="347">
        <v>44412</v>
      </c>
      <c r="K183" s="347">
        <v>44536</v>
      </c>
      <c r="L183" s="347">
        <v>41724.9</v>
      </c>
    </row>
    <row r="184" spans="1:12" x14ac:dyDescent="0.3">
      <c r="A184" s="349">
        <v>20232</v>
      </c>
      <c r="B184" s="349" t="s">
        <v>192</v>
      </c>
      <c r="C184" s="347" t="s">
        <v>193</v>
      </c>
      <c r="D184" s="348" t="s">
        <v>283</v>
      </c>
      <c r="E184" s="349" t="s">
        <v>198</v>
      </c>
      <c r="F184" s="347" t="s">
        <v>190</v>
      </c>
      <c r="G184" s="347" t="s">
        <v>287</v>
      </c>
      <c r="H184" s="349" t="s">
        <v>294</v>
      </c>
      <c r="I184" s="347" t="s">
        <v>292</v>
      </c>
      <c r="J184" s="347">
        <v>7746</v>
      </c>
      <c r="K184" s="347">
        <v>8312</v>
      </c>
      <c r="L184" s="347">
        <v>5449.19</v>
      </c>
    </row>
    <row r="185" spans="1:12" x14ac:dyDescent="0.3">
      <c r="A185" s="349">
        <v>20232</v>
      </c>
      <c r="B185" s="349" t="s">
        <v>192</v>
      </c>
      <c r="C185" s="347" t="s">
        <v>193</v>
      </c>
      <c r="D185" s="348" t="s">
        <v>283</v>
      </c>
      <c r="E185" s="349" t="s">
        <v>198</v>
      </c>
      <c r="F185" s="347" t="s">
        <v>191</v>
      </c>
      <c r="G185" s="347" t="s">
        <v>288</v>
      </c>
      <c r="H185" s="349" t="s">
        <v>294</v>
      </c>
      <c r="I185" s="347" t="s">
        <v>292</v>
      </c>
      <c r="J185" s="347">
        <v>148048</v>
      </c>
      <c r="K185" s="347">
        <v>160516</v>
      </c>
      <c r="L185" s="347">
        <v>127209.81</v>
      </c>
    </row>
    <row r="186" spans="1:12" x14ac:dyDescent="0.3">
      <c r="A186" s="349">
        <v>20232</v>
      </c>
      <c r="B186" s="349" t="s">
        <v>192</v>
      </c>
      <c r="C186" s="347" t="s">
        <v>193</v>
      </c>
      <c r="D186" s="348" t="s">
        <v>283</v>
      </c>
      <c r="E186" s="349" t="s">
        <v>198</v>
      </c>
      <c r="F186" s="347" t="s">
        <v>194</v>
      </c>
      <c r="G186" s="347" t="s">
        <v>289</v>
      </c>
      <c r="H186" s="349" t="s">
        <v>294</v>
      </c>
      <c r="I186" s="347" t="s">
        <v>292</v>
      </c>
      <c r="J186" s="347">
        <v>250426</v>
      </c>
      <c r="K186" s="347">
        <v>252885</v>
      </c>
      <c r="L186" s="347">
        <v>225334.89</v>
      </c>
    </row>
    <row r="187" spans="1:12" x14ac:dyDescent="0.3">
      <c r="A187" s="349">
        <v>20232</v>
      </c>
      <c r="B187" s="349" t="s">
        <v>192</v>
      </c>
      <c r="C187" s="347" t="s">
        <v>193</v>
      </c>
      <c r="D187" s="348" t="s">
        <v>283</v>
      </c>
      <c r="E187" s="349" t="s">
        <v>195</v>
      </c>
      <c r="F187" s="347" t="s">
        <v>190</v>
      </c>
      <c r="G187" s="347" t="s">
        <v>287</v>
      </c>
      <c r="H187" s="349" t="s">
        <v>70</v>
      </c>
      <c r="I187" s="347" t="s">
        <v>296</v>
      </c>
      <c r="J187" s="347">
        <v>83522</v>
      </c>
      <c r="K187" s="347">
        <v>85548</v>
      </c>
      <c r="L187" s="347">
        <v>62342.74</v>
      </c>
    </row>
    <row r="188" spans="1:12" x14ac:dyDescent="0.3">
      <c r="A188" s="349">
        <v>20232</v>
      </c>
      <c r="B188" s="349" t="s">
        <v>192</v>
      </c>
      <c r="C188" s="347" t="s">
        <v>193</v>
      </c>
      <c r="D188" s="348" t="s">
        <v>283</v>
      </c>
      <c r="E188" s="349" t="s">
        <v>195</v>
      </c>
      <c r="F188" s="347" t="s">
        <v>191</v>
      </c>
      <c r="G188" s="347" t="s">
        <v>288</v>
      </c>
      <c r="H188" s="349" t="s">
        <v>70</v>
      </c>
      <c r="I188" s="347" t="s">
        <v>296</v>
      </c>
      <c r="J188" s="347">
        <v>172516</v>
      </c>
      <c r="K188" s="347">
        <v>179161</v>
      </c>
      <c r="L188" s="347">
        <v>138515.08000000002</v>
      </c>
    </row>
    <row r="189" spans="1:12" x14ac:dyDescent="0.3">
      <c r="A189" s="349">
        <v>20232</v>
      </c>
      <c r="B189" s="349" t="s">
        <v>192</v>
      </c>
      <c r="C189" s="347" t="s">
        <v>193</v>
      </c>
      <c r="D189" s="348" t="s">
        <v>283</v>
      </c>
      <c r="E189" s="349" t="s">
        <v>195</v>
      </c>
      <c r="F189" s="347" t="s">
        <v>194</v>
      </c>
      <c r="G189" s="347" t="s">
        <v>289</v>
      </c>
      <c r="H189" s="349" t="s">
        <v>70</v>
      </c>
      <c r="I189" s="347" t="s">
        <v>296</v>
      </c>
      <c r="J189" s="347">
        <v>104914</v>
      </c>
      <c r="K189" s="347">
        <v>105379</v>
      </c>
      <c r="L189" s="347">
        <v>96649.510000000009</v>
      </c>
    </row>
    <row r="190" spans="1:12" x14ac:dyDescent="0.3">
      <c r="A190" s="349">
        <v>20232</v>
      </c>
      <c r="B190" s="349" t="s">
        <v>192</v>
      </c>
      <c r="C190" s="347" t="s">
        <v>193</v>
      </c>
      <c r="D190" s="348" t="s">
        <v>283</v>
      </c>
      <c r="E190" s="349" t="s">
        <v>196</v>
      </c>
      <c r="F190" s="347" t="s">
        <v>190</v>
      </c>
      <c r="G190" s="347" t="s">
        <v>287</v>
      </c>
      <c r="H190" s="349" t="s">
        <v>200</v>
      </c>
      <c r="I190" s="347" t="s">
        <v>295</v>
      </c>
      <c r="J190" s="347">
        <v>11756</v>
      </c>
      <c r="K190" s="347">
        <v>12752</v>
      </c>
      <c r="L190" s="347">
        <v>7520.32</v>
      </c>
    </row>
    <row r="191" spans="1:12" x14ac:dyDescent="0.3">
      <c r="A191" s="349">
        <v>20232</v>
      </c>
      <c r="B191" s="349" t="s">
        <v>192</v>
      </c>
      <c r="C191" s="347" t="s">
        <v>193</v>
      </c>
      <c r="D191" s="348" t="s">
        <v>283</v>
      </c>
      <c r="E191" s="349" t="s">
        <v>196</v>
      </c>
      <c r="F191" s="347" t="s">
        <v>191</v>
      </c>
      <c r="G191" s="347" t="s">
        <v>288</v>
      </c>
      <c r="H191" s="349" t="s">
        <v>200</v>
      </c>
      <c r="I191" s="347" t="s">
        <v>295</v>
      </c>
      <c r="J191" s="347">
        <v>11431</v>
      </c>
      <c r="K191" s="347">
        <v>14078</v>
      </c>
      <c r="L191" s="347">
        <v>9090.14</v>
      </c>
    </row>
    <row r="192" spans="1:12" x14ac:dyDescent="0.3">
      <c r="A192" s="349">
        <v>20232</v>
      </c>
      <c r="B192" s="349" t="s">
        <v>187</v>
      </c>
      <c r="C192" s="347" t="s">
        <v>188</v>
      </c>
      <c r="D192" s="348" t="s">
        <v>188</v>
      </c>
      <c r="E192" s="349" t="s">
        <v>189</v>
      </c>
      <c r="F192" s="347" t="s">
        <v>190</v>
      </c>
      <c r="G192" s="347" t="s">
        <v>287</v>
      </c>
      <c r="H192" s="349" t="s">
        <v>201</v>
      </c>
      <c r="I192" s="349" t="s">
        <v>201</v>
      </c>
      <c r="J192" s="347">
        <v>1239662</v>
      </c>
      <c r="K192" s="347">
        <v>1309255</v>
      </c>
      <c r="L192" s="347">
        <v>959097.42</v>
      </c>
    </row>
    <row r="193" spans="1:12" x14ac:dyDescent="0.3">
      <c r="A193" s="351">
        <v>20232</v>
      </c>
      <c r="B193" s="349" t="s">
        <v>187</v>
      </c>
      <c r="C193" s="347" t="s">
        <v>188</v>
      </c>
      <c r="D193" s="348" t="s">
        <v>188</v>
      </c>
      <c r="E193" s="349" t="s">
        <v>189</v>
      </c>
      <c r="F193" s="347" t="s">
        <v>191</v>
      </c>
      <c r="G193" s="347" t="s">
        <v>288</v>
      </c>
      <c r="H193" s="349" t="s">
        <v>201</v>
      </c>
      <c r="I193" s="349" t="s">
        <v>201</v>
      </c>
      <c r="J193" s="347">
        <v>1773872</v>
      </c>
      <c r="K193" s="347">
        <v>1822078</v>
      </c>
      <c r="L193" s="347">
        <v>1522390.92</v>
      </c>
    </row>
    <row r="194" spans="1:12" x14ac:dyDescent="0.3">
      <c r="A194" s="349">
        <v>20231</v>
      </c>
      <c r="B194" s="349" t="s">
        <v>192</v>
      </c>
      <c r="C194" s="347" t="s">
        <v>193</v>
      </c>
      <c r="D194" s="348" t="s">
        <v>283</v>
      </c>
      <c r="E194" s="349" t="s">
        <v>187</v>
      </c>
      <c r="F194" s="347" t="s">
        <v>190</v>
      </c>
      <c r="G194" s="347" t="s">
        <v>287</v>
      </c>
      <c r="H194" s="349" t="s">
        <v>199</v>
      </c>
      <c r="I194" s="347" t="s">
        <v>290</v>
      </c>
      <c r="J194" s="347">
        <v>4216</v>
      </c>
      <c r="K194" s="347">
        <v>4285</v>
      </c>
      <c r="L194" s="347">
        <v>3089.75</v>
      </c>
    </row>
    <row r="195" spans="1:12" x14ac:dyDescent="0.3">
      <c r="A195" s="349">
        <v>20231</v>
      </c>
      <c r="B195" s="349" t="s">
        <v>192</v>
      </c>
      <c r="C195" s="347" t="s">
        <v>193</v>
      </c>
      <c r="D195" s="348" t="s">
        <v>283</v>
      </c>
      <c r="E195" s="349" t="s">
        <v>187</v>
      </c>
      <c r="F195" s="347" t="s">
        <v>191</v>
      </c>
      <c r="G195" s="347" t="s">
        <v>288</v>
      </c>
      <c r="H195" s="349" t="s">
        <v>199</v>
      </c>
      <c r="I195" s="347" t="s">
        <v>290</v>
      </c>
      <c r="J195" s="347">
        <v>53816</v>
      </c>
      <c r="K195" s="347">
        <v>54550</v>
      </c>
      <c r="L195" s="347">
        <v>47582.14</v>
      </c>
    </row>
    <row r="196" spans="1:12" x14ac:dyDescent="0.3">
      <c r="A196" s="349">
        <v>20231</v>
      </c>
      <c r="B196" s="349" t="s">
        <v>192</v>
      </c>
      <c r="C196" s="347" t="s">
        <v>193</v>
      </c>
      <c r="D196" s="348" t="s">
        <v>283</v>
      </c>
      <c r="E196" s="349" t="s">
        <v>187</v>
      </c>
      <c r="F196" s="347" t="s">
        <v>194</v>
      </c>
      <c r="G196" s="347" t="s">
        <v>289</v>
      </c>
      <c r="H196" s="349" t="s">
        <v>199</v>
      </c>
      <c r="I196" s="347" t="s">
        <v>290</v>
      </c>
      <c r="J196" s="347">
        <v>140008</v>
      </c>
      <c r="K196" s="347">
        <v>140296</v>
      </c>
      <c r="L196" s="347">
        <v>132947.82999999999</v>
      </c>
    </row>
    <row r="197" spans="1:12" x14ac:dyDescent="0.3">
      <c r="A197" s="349">
        <v>20231</v>
      </c>
      <c r="B197" s="349" t="s">
        <v>192</v>
      </c>
      <c r="C197" s="347" t="s">
        <v>193</v>
      </c>
      <c r="D197" s="348" t="s">
        <v>283</v>
      </c>
      <c r="E197" s="349" t="s">
        <v>197</v>
      </c>
      <c r="F197" s="347" t="s">
        <v>190</v>
      </c>
      <c r="G197" s="347" t="s">
        <v>287</v>
      </c>
      <c r="H197" s="349" t="s">
        <v>291</v>
      </c>
      <c r="I197" s="347" t="s">
        <v>293</v>
      </c>
      <c r="J197" s="347">
        <v>21498</v>
      </c>
      <c r="K197" s="347">
        <v>21552</v>
      </c>
      <c r="L197" s="347">
        <v>17284.740000000002</v>
      </c>
    </row>
    <row r="198" spans="1:12" x14ac:dyDescent="0.3">
      <c r="A198" s="349">
        <v>20231</v>
      </c>
      <c r="B198" s="349" t="s">
        <v>192</v>
      </c>
      <c r="C198" s="347" t="s">
        <v>193</v>
      </c>
      <c r="D198" s="348" t="s">
        <v>283</v>
      </c>
      <c r="E198" s="349" t="s">
        <v>197</v>
      </c>
      <c r="F198" s="347" t="s">
        <v>191</v>
      </c>
      <c r="G198" s="347" t="s">
        <v>288</v>
      </c>
      <c r="H198" s="349" t="s">
        <v>291</v>
      </c>
      <c r="I198" s="347" t="s">
        <v>293</v>
      </c>
      <c r="J198" s="347">
        <v>54952</v>
      </c>
      <c r="K198" s="347">
        <v>55620</v>
      </c>
      <c r="L198" s="347">
        <v>48351.39</v>
      </c>
    </row>
    <row r="199" spans="1:12" x14ac:dyDescent="0.3">
      <c r="A199" s="349">
        <v>20231</v>
      </c>
      <c r="B199" s="349" t="s">
        <v>192</v>
      </c>
      <c r="C199" s="347" t="s">
        <v>193</v>
      </c>
      <c r="D199" s="348" t="s">
        <v>283</v>
      </c>
      <c r="E199" s="349" t="s">
        <v>197</v>
      </c>
      <c r="F199" s="347" t="s">
        <v>194</v>
      </c>
      <c r="G199" s="347" t="s">
        <v>289</v>
      </c>
      <c r="H199" s="349" t="s">
        <v>291</v>
      </c>
      <c r="I199" s="347" t="s">
        <v>293</v>
      </c>
      <c r="J199" s="347">
        <v>44408</v>
      </c>
      <c r="K199" s="347">
        <v>44530</v>
      </c>
      <c r="L199" s="347">
        <v>41713.42</v>
      </c>
    </row>
    <row r="200" spans="1:12" x14ac:dyDescent="0.3">
      <c r="A200" s="349">
        <v>20231</v>
      </c>
      <c r="B200" s="349" t="s">
        <v>192</v>
      </c>
      <c r="C200" s="347" t="s">
        <v>193</v>
      </c>
      <c r="D200" s="348" t="s">
        <v>283</v>
      </c>
      <c r="E200" s="349" t="s">
        <v>198</v>
      </c>
      <c r="F200" s="347" t="s">
        <v>190</v>
      </c>
      <c r="G200" s="347" t="s">
        <v>287</v>
      </c>
      <c r="H200" s="349" t="s">
        <v>294</v>
      </c>
      <c r="I200" s="347" t="s">
        <v>292</v>
      </c>
      <c r="J200" s="347">
        <v>7812</v>
      </c>
      <c r="K200" s="347">
        <v>8360</v>
      </c>
      <c r="L200" s="347">
        <v>5430.31</v>
      </c>
    </row>
    <row r="201" spans="1:12" x14ac:dyDescent="0.3">
      <c r="A201" s="349">
        <v>20231</v>
      </c>
      <c r="B201" s="349" t="s">
        <v>192</v>
      </c>
      <c r="C201" s="347" t="s">
        <v>193</v>
      </c>
      <c r="D201" s="348" t="s">
        <v>283</v>
      </c>
      <c r="E201" s="349" t="s">
        <v>198</v>
      </c>
      <c r="F201" s="347" t="s">
        <v>191</v>
      </c>
      <c r="G201" s="347" t="s">
        <v>288</v>
      </c>
      <c r="H201" s="349" t="s">
        <v>294</v>
      </c>
      <c r="I201" s="347" t="s">
        <v>292</v>
      </c>
      <c r="J201" s="347">
        <v>147819</v>
      </c>
      <c r="K201" s="347">
        <v>161870</v>
      </c>
      <c r="L201" s="347">
        <v>125099.74</v>
      </c>
    </row>
    <row r="202" spans="1:12" x14ac:dyDescent="0.3">
      <c r="A202" s="349">
        <v>20231</v>
      </c>
      <c r="B202" s="349" t="s">
        <v>192</v>
      </c>
      <c r="C202" s="347" t="s">
        <v>193</v>
      </c>
      <c r="D202" s="348" t="s">
        <v>283</v>
      </c>
      <c r="E202" s="349" t="s">
        <v>198</v>
      </c>
      <c r="F202" s="347" t="s">
        <v>194</v>
      </c>
      <c r="G202" s="347" t="s">
        <v>289</v>
      </c>
      <c r="H202" s="349" t="s">
        <v>294</v>
      </c>
      <c r="I202" s="347" t="s">
        <v>292</v>
      </c>
      <c r="J202" s="347">
        <v>252579</v>
      </c>
      <c r="K202" s="347">
        <v>255101</v>
      </c>
      <c r="L202" s="347">
        <v>226671.01</v>
      </c>
    </row>
    <row r="203" spans="1:12" x14ac:dyDescent="0.3">
      <c r="A203" s="349">
        <v>20231</v>
      </c>
      <c r="B203" s="349" t="s">
        <v>192</v>
      </c>
      <c r="C203" s="347" t="s">
        <v>193</v>
      </c>
      <c r="D203" s="348" t="s">
        <v>283</v>
      </c>
      <c r="E203" s="349" t="s">
        <v>195</v>
      </c>
      <c r="F203" s="347" t="s">
        <v>190</v>
      </c>
      <c r="G203" s="347" t="s">
        <v>287</v>
      </c>
      <c r="H203" s="349" t="s">
        <v>70</v>
      </c>
      <c r="I203" s="347" t="s">
        <v>296</v>
      </c>
      <c r="J203" s="347">
        <v>83057</v>
      </c>
      <c r="K203" s="347">
        <v>84761</v>
      </c>
      <c r="L203" s="347">
        <v>61615.9</v>
      </c>
    </row>
    <row r="204" spans="1:12" x14ac:dyDescent="0.3">
      <c r="A204" s="349">
        <v>20231</v>
      </c>
      <c r="B204" s="349" t="s">
        <v>192</v>
      </c>
      <c r="C204" s="347" t="s">
        <v>193</v>
      </c>
      <c r="D204" s="348" t="s">
        <v>283</v>
      </c>
      <c r="E204" s="349" t="s">
        <v>195</v>
      </c>
      <c r="F204" s="347" t="s">
        <v>191</v>
      </c>
      <c r="G204" s="347" t="s">
        <v>288</v>
      </c>
      <c r="H204" s="349" t="s">
        <v>70</v>
      </c>
      <c r="I204" s="347" t="s">
        <v>296</v>
      </c>
      <c r="J204" s="347">
        <v>172408</v>
      </c>
      <c r="K204" s="347">
        <v>178974</v>
      </c>
      <c r="L204" s="347">
        <v>137715.30000000002</v>
      </c>
    </row>
    <row r="205" spans="1:12" x14ac:dyDescent="0.3">
      <c r="A205" s="349">
        <v>20231</v>
      </c>
      <c r="B205" s="349" t="s">
        <v>192</v>
      </c>
      <c r="C205" s="347" t="s">
        <v>193</v>
      </c>
      <c r="D205" s="348" t="s">
        <v>283</v>
      </c>
      <c r="E205" s="349" t="s">
        <v>195</v>
      </c>
      <c r="F205" s="347" t="s">
        <v>194</v>
      </c>
      <c r="G205" s="347" t="s">
        <v>289</v>
      </c>
      <c r="H205" s="349" t="s">
        <v>70</v>
      </c>
      <c r="I205" s="347" t="s">
        <v>296</v>
      </c>
      <c r="J205" s="347">
        <v>106532</v>
      </c>
      <c r="K205" s="347">
        <v>106989</v>
      </c>
      <c r="L205" s="347">
        <v>97647.65</v>
      </c>
    </row>
    <row r="206" spans="1:12" x14ac:dyDescent="0.3">
      <c r="A206" s="349">
        <v>20231</v>
      </c>
      <c r="B206" s="349" t="s">
        <v>192</v>
      </c>
      <c r="C206" s="347" t="s">
        <v>193</v>
      </c>
      <c r="D206" s="348" t="s">
        <v>283</v>
      </c>
      <c r="E206" s="349" t="s">
        <v>196</v>
      </c>
      <c r="F206" s="347" t="s">
        <v>190</v>
      </c>
      <c r="G206" s="347" t="s">
        <v>287</v>
      </c>
      <c r="H206" s="349" t="s">
        <v>200</v>
      </c>
      <c r="I206" s="347" t="s">
        <v>295</v>
      </c>
      <c r="J206" s="347">
        <v>11913</v>
      </c>
      <c r="K206" s="347">
        <v>12930</v>
      </c>
      <c r="L206" s="347">
        <v>7506.32</v>
      </c>
    </row>
    <row r="207" spans="1:12" x14ac:dyDescent="0.3">
      <c r="A207" s="349">
        <v>20231</v>
      </c>
      <c r="B207" s="349" t="s">
        <v>192</v>
      </c>
      <c r="C207" s="347" t="s">
        <v>193</v>
      </c>
      <c r="D207" s="348" t="s">
        <v>283</v>
      </c>
      <c r="E207" s="349" t="s">
        <v>196</v>
      </c>
      <c r="F207" s="347" t="s">
        <v>191</v>
      </c>
      <c r="G207" s="347" t="s">
        <v>288</v>
      </c>
      <c r="H207" s="349" t="s">
        <v>200</v>
      </c>
      <c r="I207" s="347" t="s">
        <v>295</v>
      </c>
      <c r="J207" s="347">
        <v>11616</v>
      </c>
      <c r="K207" s="347">
        <v>14320</v>
      </c>
      <c r="L207" s="347">
        <v>9044.91</v>
      </c>
    </row>
    <row r="208" spans="1:12" x14ac:dyDescent="0.3">
      <c r="A208" s="349">
        <v>20231</v>
      </c>
      <c r="B208" s="349" t="s">
        <v>187</v>
      </c>
      <c r="C208" s="347" t="s">
        <v>188</v>
      </c>
      <c r="D208" s="348" t="s">
        <v>188</v>
      </c>
      <c r="E208" s="349" t="s">
        <v>189</v>
      </c>
      <c r="F208" s="347" t="s">
        <v>190</v>
      </c>
      <c r="G208" s="347" t="s">
        <v>287</v>
      </c>
      <c r="H208" s="349" t="s">
        <v>201</v>
      </c>
      <c r="I208" s="349" t="s">
        <v>201</v>
      </c>
      <c r="J208" s="347">
        <v>1230779</v>
      </c>
      <c r="K208" s="347">
        <v>1294337</v>
      </c>
      <c r="L208" s="347">
        <v>928263.14</v>
      </c>
    </row>
    <row r="209" spans="1:12" x14ac:dyDescent="0.3">
      <c r="A209" s="351">
        <v>20231</v>
      </c>
      <c r="B209" s="349" t="s">
        <v>187</v>
      </c>
      <c r="C209" s="347" t="s">
        <v>188</v>
      </c>
      <c r="D209" s="348" t="s">
        <v>188</v>
      </c>
      <c r="E209" s="349" t="s">
        <v>189</v>
      </c>
      <c r="F209" s="347" t="s">
        <v>191</v>
      </c>
      <c r="G209" s="347" t="s">
        <v>288</v>
      </c>
      <c r="H209" s="349" t="s">
        <v>201</v>
      </c>
      <c r="I209" s="349" t="s">
        <v>201</v>
      </c>
      <c r="J209" s="347">
        <v>1777284</v>
      </c>
      <c r="K209" s="347">
        <v>1822987</v>
      </c>
      <c r="L209" s="347">
        <v>1517396.52</v>
      </c>
    </row>
    <row r="210" spans="1:12" x14ac:dyDescent="0.3">
      <c r="A210" s="349">
        <v>20224</v>
      </c>
      <c r="B210" s="349" t="s">
        <v>192</v>
      </c>
      <c r="C210" s="347" t="s">
        <v>193</v>
      </c>
      <c r="D210" s="348" t="s">
        <v>283</v>
      </c>
      <c r="E210" s="349" t="s">
        <v>187</v>
      </c>
      <c r="F210" s="347" t="s">
        <v>190</v>
      </c>
      <c r="G210" s="347" t="s">
        <v>287</v>
      </c>
      <c r="H210" s="349" t="s">
        <v>199</v>
      </c>
      <c r="I210" s="347" t="s">
        <v>290</v>
      </c>
      <c r="J210" s="347">
        <v>4235</v>
      </c>
      <c r="K210" s="347">
        <v>4305</v>
      </c>
      <c r="L210" s="347">
        <v>3105.58</v>
      </c>
    </row>
    <row r="211" spans="1:12" x14ac:dyDescent="0.3">
      <c r="A211" s="349">
        <v>20224</v>
      </c>
      <c r="B211" s="349" t="s">
        <v>192</v>
      </c>
      <c r="C211" s="347" t="s">
        <v>193</v>
      </c>
      <c r="D211" s="348" t="s">
        <v>283</v>
      </c>
      <c r="E211" s="349" t="s">
        <v>187</v>
      </c>
      <c r="F211" s="347" t="s">
        <v>191</v>
      </c>
      <c r="G211" s="347" t="s">
        <v>288</v>
      </c>
      <c r="H211" s="349" t="s">
        <v>199</v>
      </c>
      <c r="I211" s="347" t="s">
        <v>290</v>
      </c>
      <c r="J211" s="347">
        <v>53432</v>
      </c>
      <c r="K211" s="347">
        <v>54185</v>
      </c>
      <c r="L211" s="347">
        <v>47627.24</v>
      </c>
    </row>
    <row r="212" spans="1:12" x14ac:dyDescent="0.3">
      <c r="A212" s="349">
        <v>20224</v>
      </c>
      <c r="B212" s="349" t="s">
        <v>192</v>
      </c>
      <c r="C212" s="347" t="s">
        <v>193</v>
      </c>
      <c r="D212" s="348" t="s">
        <v>283</v>
      </c>
      <c r="E212" s="349" t="s">
        <v>187</v>
      </c>
      <c r="F212" s="347" t="s">
        <v>194</v>
      </c>
      <c r="G212" s="347" t="s">
        <v>289</v>
      </c>
      <c r="H212" s="349" t="s">
        <v>199</v>
      </c>
      <c r="I212" s="347" t="s">
        <v>290</v>
      </c>
      <c r="J212" s="347">
        <v>140361</v>
      </c>
      <c r="K212" s="347">
        <v>140664</v>
      </c>
      <c r="L212" s="347">
        <v>133552.35</v>
      </c>
    </row>
    <row r="213" spans="1:12" x14ac:dyDescent="0.3">
      <c r="A213" s="349">
        <v>20224</v>
      </c>
      <c r="B213" s="349" t="s">
        <v>192</v>
      </c>
      <c r="C213" s="347" t="s">
        <v>193</v>
      </c>
      <c r="D213" s="348" t="s">
        <v>283</v>
      </c>
      <c r="E213" s="349" t="s">
        <v>197</v>
      </c>
      <c r="F213" s="347" t="s">
        <v>190</v>
      </c>
      <c r="G213" s="347" t="s">
        <v>287</v>
      </c>
      <c r="H213" s="349" t="s">
        <v>291</v>
      </c>
      <c r="I213" s="347" t="s">
        <v>293</v>
      </c>
      <c r="J213" s="347">
        <v>22057</v>
      </c>
      <c r="K213" s="347">
        <v>22112</v>
      </c>
      <c r="L213" s="347">
        <v>18100.79</v>
      </c>
    </row>
    <row r="214" spans="1:12" x14ac:dyDescent="0.3">
      <c r="A214" s="349">
        <v>20224</v>
      </c>
      <c r="B214" s="349" t="s">
        <v>192</v>
      </c>
      <c r="C214" s="347" t="s">
        <v>193</v>
      </c>
      <c r="D214" s="348" t="s">
        <v>283</v>
      </c>
      <c r="E214" s="349" t="s">
        <v>197</v>
      </c>
      <c r="F214" s="347" t="s">
        <v>191</v>
      </c>
      <c r="G214" s="347" t="s">
        <v>288</v>
      </c>
      <c r="H214" s="349" t="s">
        <v>291</v>
      </c>
      <c r="I214" s="347" t="s">
        <v>293</v>
      </c>
      <c r="J214" s="347">
        <v>54377</v>
      </c>
      <c r="K214" s="347">
        <v>54899</v>
      </c>
      <c r="L214" s="347">
        <v>48321.55</v>
      </c>
    </row>
    <row r="215" spans="1:12" x14ac:dyDescent="0.3">
      <c r="A215" s="349">
        <v>20224</v>
      </c>
      <c r="B215" s="349" t="s">
        <v>192</v>
      </c>
      <c r="C215" s="347" t="s">
        <v>193</v>
      </c>
      <c r="D215" s="348" t="s">
        <v>283</v>
      </c>
      <c r="E215" s="349" t="s">
        <v>197</v>
      </c>
      <c r="F215" s="347" t="s">
        <v>194</v>
      </c>
      <c r="G215" s="347" t="s">
        <v>289</v>
      </c>
      <c r="H215" s="349" t="s">
        <v>291</v>
      </c>
      <c r="I215" s="347" t="s">
        <v>293</v>
      </c>
      <c r="J215" s="347">
        <v>44191</v>
      </c>
      <c r="K215" s="347">
        <v>44310</v>
      </c>
      <c r="L215" s="347">
        <v>41370.120000000003</v>
      </c>
    </row>
    <row r="216" spans="1:12" x14ac:dyDescent="0.3">
      <c r="A216" s="349">
        <v>20224</v>
      </c>
      <c r="B216" s="349" t="s">
        <v>192</v>
      </c>
      <c r="C216" s="347" t="s">
        <v>193</v>
      </c>
      <c r="D216" s="348" t="s">
        <v>283</v>
      </c>
      <c r="E216" s="349" t="s">
        <v>198</v>
      </c>
      <c r="F216" s="347" t="s">
        <v>190</v>
      </c>
      <c r="G216" s="347" t="s">
        <v>287</v>
      </c>
      <c r="H216" s="349" t="s">
        <v>294</v>
      </c>
      <c r="I216" s="347" t="s">
        <v>292</v>
      </c>
      <c r="J216" s="347">
        <v>7659</v>
      </c>
      <c r="K216" s="347">
        <v>8172</v>
      </c>
      <c r="L216" s="347">
        <v>5397.96</v>
      </c>
    </row>
    <row r="217" spans="1:12" x14ac:dyDescent="0.3">
      <c r="A217" s="349">
        <v>20224</v>
      </c>
      <c r="B217" s="349" t="s">
        <v>192</v>
      </c>
      <c r="C217" s="347" t="s">
        <v>193</v>
      </c>
      <c r="D217" s="348" t="s">
        <v>283</v>
      </c>
      <c r="E217" s="349" t="s">
        <v>198</v>
      </c>
      <c r="F217" s="347" t="s">
        <v>191</v>
      </c>
      <c r="G217" s="347" t="s">
        <v>288</v>
      </c>
      <c r="H217" s="349" t="s">
        <v>294</v>
      </c>
      <c r="I217" s="347" t="s">
        <v>292</v>
      </c>
      <c r="J217" s="347">
        <v>149394</v>
      </c>
      <c r="K217" s="347">
        <v>162336</v>
      </c>
      <c r="L217" s="347">
        <v>129912.34</v>
      </c>
    </row>
    <row r="218" spans="1:12" x14ac:dyDescent="0.3">
      <c r="A218" s="349">
        <v>20224</v>
      </c>
      <c r="B218" s="349" t="s">
        <v>192</v>
      </c>
      <c r="C218" s="347" t="s">
        <v>193</v>
      </c>
      <c r="D218" s="348" t="s">
        <v>283</v>
      </c>
      <c r="E218" s="349" t="s">
        <v>198</v>
      </c>
      <c r="F218" s="347" t="s">
        <v>194</v>
      </c>
      <c r="G218" s="347" t="s">
        <v>289</v>
      </c>
      <c r="H218" s="349" t="s">
        <v>294</v>
      </c>
      <c r="I218" s="347" t="s">
        <v>292</v>
      </c>
      <c r="J218" s="347">
        <v>245462</v>
      </c>
      <c r="K218" s="347">
        <v>247839</v>
      </c>
      <c r="L218" s="347">
        <v>220331.32</v>
      </c>
    </row>
    <row r="219" spans="1:12" x14ac:dyDescent="0.3">
      <c r="A219" s="349">
        <v>20224</v>
      </c>
      <c r="B219" s="349" t="s">
        <v>192</v>
      </c>
      <c r="C219" s="347" t="s">
        <v>193</v>
      </c>
      <c r="D219" s="348" t="s">
        <v>283</v>
      </c>
      <c r="E219" s="349" t="s">
        <v>195</v>
      </c>
      <c r="F219" s="347" t="s">
        <v>190</v>
      </c>
      <c r="G219" s="347" t="s">
        <v>287</v>
      </c>
      <c r="H219" s="349" t="s">
        <v>70</v>
      </c>
      <c r="I219" s="347" t="s">
        <v>296</v>
      </c>
      <c r="J219" s="347">
        <v>85102</v>
      </c>
      <c r="K219" s="347">
        <v>89225</v>
      </c>
      <c r="L219" s="347">
        <v>64483.67</v>
      </c>
    </row>
    <row r="220" spans="1:12" x14ac:dyDescent="0.3">
      <c r="A220" s="349">
        <v>20224</v>
      </c>
      <c r="B220" s="349" t="s">
        <v>192</v>
      </c>
      <c r="C220" s="347" t="s">
        <v>193</v>
      </c>
      <c r="D220" s="348" t="s">
        <v>283</v>
      </c>
      <c r="E220" s="349" t="s">
        <v>195</v>
      </c>
      <c r="F220" s="347" t="s">
        <v>191</v>
      </c>
      <c r="G220" s="347" t="s">
        <v>288</v>
      </c>
      <c r="H220" s="349" t="s">
        <v>70</v>
      </c>
      <c r="I220" s="347" t="s">
        <v>296</v>
      </c>
      <c r="J220" s="347">
        <v>169108</v>
      </c>
      <c r="K220" s="347">
        <v>175488</v>
      </c>
      <c r="L220" s="347">
        <v>136031.27000000002</v>
      </c>
    </row>
    <row r="221" spans="1:12" x14ac:dyDescent="0.3">
      <c r="A221" s="349">
        <v>20224</v>
      </c>
      <c r="B221" s="349" t="s">
        <v>192</v>
      </c>
      <c r="C221" s="347" t="s">
        <v>193</v>
      </c>
      <c r="D221" s="348" t="s">
        <v>283</v>
      </c>
      <c r="E221" s="349" t="s">
        <v>195</v>
      </c>
      <c r="F221" s="347" t="s">
        <v>194</v>
      </c>
      <c r="G221" s="347" t="s">
        <v>289</v>
      </c>
      <c r="H221" s="349" t="s">
        <v>70</v>
      </c>
      <c r="I221" s="347" t="s">
        <v>296</v>
      </c>
      <c r="J221" s="347">
        <v>106941</v>
      </c>
      <c r="K221" s="347">
        <v>107405</v>
      </c>
      <c r="L221" s="347">
        <v>98043.53</v>
      </c>
    </row>
    <row r="222" spans="1:12" x14ac:dyDescent="0.3">
      <c r="A222" s="349">
        <v>20224</v>
      </c>
      <c r="B222" s="349" t="s">
        <v>192</v>
      </c>
      <c r="C222" s="347" t="s">
        <v>193</v>
      </c>
      <c r="D222" s="348" t="s">
        <v>283</v>
      </c>
      <c r="E222" s="349" t="s">
        <v>196</v>
      </c>
      <c r="F222" s="347" t="s">
        <v>190</v>
      </c>
      <c r="G222" s="347" t="s">
        <v>287</v>
      </c>
      <c r="H222" s="349" t="s">
        <v>200</v>
      </c>
      <c r="I222" s="347" t="s">
        <v>295</v>
      </c>
      <c r="J222" s="347">
        <v>11738</v>
      </c>
      <c r="K222" s="347">
        <v>12684</v>
      </c>
      <c r="L222" s="347">
        <v>7509.99</v>
      </c>
    </row>
    <row r="223" spans="1:12" x14ac:dyDescent="0.3">
      <c r="A223" s="349">
        <v>20224</v>
      </c>
      <c r="B223" s="349" t="s">
        <v>192</v>
      </c>
      <c r="C223" s="347" t="s">
        <v>193</v>
      </c>
      <c r="D223" s="348" t="s">
        <v>283</v>
      </c>
      <c r="E223" s="349" t="s">
        <v>196</v>
      </c>
      <c r="F223" s="347" t="s">
        <v>191</v>
      </c>
      <c r="G223" s="347" t="s">
        <v>288</v>
      </c>
      <c r="H223" s="349" t="s">
        <v>200</v>
      </c>
      <c r="I223" s="347" t="s">
        <v>295</v>
      </c>
      <c r="J223" s="347">
        <v>11423</v>
      </c>
      <c r="K223" s="347">
        <v>13931</v>
      </c>
      <c r="L223" s="347">
        <v>9043.41</v>
      </c>
    </row>
    <row r="224" spans="1:12" x14ac:dyDescent="0.3">
      <c r="A224" s="349">
        <v>20224</v>
      </c>
      <c r="B224" s="349" t="s">
        <v>187</v>
      </c>
      <c r="C224" s="347" t="s">
        <v>188</v>
      </c>
      <c r="D224" s="348" t="s">
        <v>188</v>
      </c>
      <c r="E224" s="349" t="s">
        <v>189</v>
      </c>
      <c r="F224" s="347" t="s">
        <v>190</v>
      </c>
      <c r="G224" s="347" t="s">
        <v>287</v>
      </c>
      <c r="H224" s="349" t="s">
        <v>201</v>
      </c>
      <c r="I224" s="349" t="s">
        <v>201</v>
      </c>
      <c r="J224" s="347">
        <v>1216901</v>
      </c>
      <c r="K224" s="347">
        <v>1272274</v>
      </c>
      <c r="L224" s="347">
        <v>962551.04</v>
      </c>
    </row>
    <row r="225" spans="1:12" x14ac:dyDescent="0.3">
      <c r="A225" s="351">
        <v>20224</v>
      </c>
      <c r="B225" s="349" t="s">
        <v>187</v>
      </c>
      <c r="C225" s="347" t="s">
        <v>188</v>
      </c>
      <c r="D225" s="348" t="s">
        <v>188</v>
      </c>
      <c r="E225" s="349" t="s">
        <v>189</v>
      </c>
      <c r="F225" s="347" t="s">
        <v>191</v>
      </c>
      <c r="G225" s="347" t="s">
        <v>288</v>
      </c>
      <c r="H225" s="349" t="s">
        <v>201</v>
      </c>
      <c r="I225" s="349" t="s">
        <v>201</v>
      </c>
      <c r="J225" s="347">
        <v>1769874</v>
      </c>
      <c r="K225" s="347">
        <v>1812410</v>
      </c>
      <c r="L225" s="347">
        <v>1531014.86</v>
      </c>
    </row>
    <row r="226" spans="1:12" x14ac:dyDescent="0.3">
      <c r="A226" s="349">
        <v>20223</v>
      </c>
      <c r="B226" s="349" t="s">
        <v>192</v>
      </c>
      <c r="C226" s="347" t="s">
        <v>193</v>
      </c>
      <c r="D226" s="348" t="s">
        <v>283</v>
      </c>
      <c r="E226" s="349" t="s">
        <v>187</v>
      </c>
      <c r="F226" s="347" t="s">
        <v>190</v>
      </c>
      <c r="G226" s="347" t="s">
        <v>287</v>
      </c>
      <c r="H226" s="349" t="s">
        <v>199</v>
      </c>
      <c r="I226" s="347" t="s">
        <v>290</v>
      </c>
      <c r="J226" s="347">
        <v>4253</v>
      </c>
      <c r="K226" s="347">
        <v>4318</v>
      </c>
      <c r="L226" s="347">
        <v>3124.28</v>
      </c>
    </row>
    <row r="227" spans="1:12" x14ac:dyDescent="0.3">
      <c r="A227" s="349">
        <v>20223</v>
      </c>
      <c r="B227" s="349" t="s">
        <v>192</v>
      </c>
      <c r="C227" s="347" t="s">
        <v>193</v>
      </c>
      <c r="D227" s="348" t="s">
        <v>283</v>
      </c>
      <c r="E227" s="349" t="s">
        <v>187</v>
      </c>
      <c r="F227" s="347" t="s">
        <v>191</v>
      </c>
      <c r="G227" s="347" t="s">
        <v>288</v>
      </c>
      <c r="H227" s="349" t="s">
        <v>199</v>
      </c>
      <c r="I227" s="347" t="s">
        <v>290</v>
      </c>
      <c r="J227" s="347">
        <v>52574</v>
      </c>
      <c r="K227" s="347">
        <v>53244</v>
      </c>
      <c r="L227" s="347">
        <v>46492.61</v>
      </c>
    </row>
    <row r="228" spans="1:12" x14ac:dyDescent="0.3">
      <c r="A228" s="349">
        <v>20223</v>
      </c>
      <c r="B228" s="349" t="s">
        <v>192</v>
      </c>
      <c r="C228" s="347" t="s">
        <v>193</v>
      </c>
      <c r="D228" s="348" t="s">
        <v>283</v>
      </c>
      <c r="E228" s="349" t="s">
        <v>187</v>
      </c>
      <c r="F228" s="347" t="s">
        <v>194</v>
      </c>
      <c r="G228" s="347" t="s">
        <v>289</v>
      </c>
      <c r="H228" s="349" t="s">
        <v>199</v>
      </c>
      <c r="I228" s="347" t="s">
        <v>290</v>
      </c>
      <c r="J228" s="347">
        <v>140181</v>
      </c>
      <c r="K228" s="347">
        <v>140491</v>
      </c>
      <c r="L228" s="347">
        <v>132108.51</v>
      </c>
    </row>
    <row r="229" spans="1:12" x14ac:dyDescent="0.3">
      <c r="A229" s="349">
        <v>20223</v>
      </c>
      <c r="B229" s="349" t="s">
        <v>192</v>
      </c>
      <c r="C229" s="347" t="s">
        <v>193</v>
      </c>
      <c r="D229" s="348" t="s">
        <v>283</v>
      </c>
      <c r="E229" s="349" t="s">
        <v>197</v>
      </c>
      <c r="F229" s="347" t="s">
        <v>190</v>
      </c>
      <c r="G229" s="347" t="s">
        <v>287</v>
      </c>
      <c r="H229" s="349" t="s">
        <v>291</v>
      </c>
      <c r="I229" s="347" t="s">
        <v>293</v>
      </c>
      <c r="J229" s="347">
        <v>22069</v>
      </c>
      <c r="K229" s="347">
        <v>22124</v>
      </c>
      <c r="L229" s="347">
        <v>17984.599999999999</v>
      </c>
    </row>
    <row r="230" spans="1:12" x14ac:dyDescent="0.3">
      <c r="A230" s="349">
        <v>20223</v>
      </c>
      <c r="B230" s="349" t="s">
        <v>192</v>
      </c>
      <c r="C230" s="347" t="s">
        <v>193</v>
      </c>
      <c r="D230" s="348" t="s">
        <v>283</v>
      </c>
      <c r="E230" s="349" t="s">
        <v>197</v>
      </c>
      <c r="F230" s="347" t="s">
        <v>191</v>
      </c>
      <c r="G230" s="347" t="s">
        <v>288</v>
      </c>
      <c r="H230" s="349" t="s">
        <v>291</v>
      </c>
      <c r="I230" s="347" t="s">
        <v>293</v>
      </c>
      <c r="J230" s="347">
        <v>54188</v>
      </c>
      <c r="K230" s="347">
        <v>54786</v>
      </c>
      <c r="L230" s="347">
        <v>47305.16</v>
      </c>
    </row>
    <row r="231" spans="1:12" x14ac:dyDescent="0.3">
      <c r="A231" s="349">
        <v>20223</v>
      </c>
      <c r="B231" s="349" t="s">
        <v>192</v>
      </c>
      <c r="C231" s="347" t="s">
        <v>193</v>
      </c>
      <c r="D231" s="348" t="s">
        <v>283</v>
      </c>
      <c r="E231" s="349" t="s">
        <v>197</v>
      </c>
      <c r="F231" s="347" t="s">
        <v>194</v>
      </c>
      <c r="G231" s="347" t="s">
        <v>289</v>
      </c>
      <c r="H231" s="349" t="s">
        <v>291</v>
      </c>
      <c r="I231" s="347" t="s">
        <v>293</v>
      </c>
      <c r="J231" s="347">
        <v>43323</v>
      </c>
      <c r="K231" s="347">
        <v>43430</v>
      </c>
      <c r="L231" s="347">
        <v>40377.949999999997</v>
      </c>
    </row>
    <row r="232" spans="1:12" x14ac:dyDescent="0.3">
      <c r="A232" s="349">
        <v>20223</v>
      </c>
      <c r="B232" s="349" t="s">
        <v>192</v>
      </c>
      <c r="C232" s="347" t="s">
        <v>193</v>
      </c>
      <c r="D232" s="348" t="s">
        <v>283</v>
      </c>
      <c r="E232" s="349" t="s">
        <v>198</v>
      </c>
      <c r="F232" s="347" t="s">
        <v>190</v>
      </c>
      <c r="G232" s="347" t="s">
        <v>287</v>
      </c>
      <c r="H232" s="349" t="s">
        <v>294</v>
      </c>
      <c r="I232" s="347" t="s">
        <v>292</v>
      </c>
      <c r="J232" s="347">
        <v>7452</v>
      </c>
      <c r="K232" s="347">
        <v>8074</v>
      </c>
      <c r="L232" s="347">
        <v>4172.3</v>
      </c>
    </row>
    <row r="233" spans="1:12" x14ac:dyDescent="0.3">
      <c r="A233" s="349">
        <v>20223</v>
      </c>
      <c r="B233" s="349" t="s">
        <v>192</v>
      </c>
      <c r="C233" s="347" t="s">
        <v>193</v>
      </c>
      <c r="D233" s="348" t="s">
        <v>283</v>
      </c>
      <c r="E233" s="349" t="s">
        <v>198</v>
      </c>
      <c r="F233" s="347" t="s">
        <v>191</v>
      </c>
      <c r="G233" s="347" t="s">
        <v>288</v>
      </c>
      <c r="H233" s="349" t="s">
        <v>294</v>
      </c>
      <c r="I233" s="347" t="s">
        <v>292</v>
      </c>
      <c r="J233" s="347">
        <v>142428</v>
      </c>
      <c r="K233" s="347">
        <v>154762</v>
      </c>
      <c r="L233" s="347">
        <v>77801.84</v>
      </c>
    </row>
    <row r="234" spans="1:12" x14ac:dyDescent="0.3">
      <c r="A234" s="349">
        <v>20223</v>
      </c>
      <c r="B234" s="349" t="s">
        <v>192</v>
      </c>
      <c r="C234" s="347" t="s">
        <v>193</v>
      </c>
      <c r="D234" s="348" t="s">
        <v>283</v>
      </c>
      <c r="E234" s="349" t="s">
        <v>198</v>
      </c>
      <c r="F234" s="347" t="s">
        <v>194</v>
      </c>
      <c r="G234" s="347" t="s">
        <v>289</v>
      </c>
      <c r="H234" s="349" t="s">
        <v>294</v>
      </c>
      <c r="I234" s="347" t="s">
        <v>292</v>
      </c>
      <c r="J234" s="347">
        <v>248134</v>
      </c>
      <c r="K234" s="347">
        <v>250762</v>
      </c>
      <c r="L234" s="347">
        <v>228831.64</v>
      </c>
    </row>
    <row r="235" spans="1:12" x14ac:dyDescent="0.3">
      <c r="A235" s="349">
        <v>20223</v>
      </c>
      <c r="B235" s="349" t="s">
        <v>192</v>
      </c>
      <c r="C235" s="347" t="s">
        <v>193</v>
      </c>
      <c r="D235" s="348" t="s">
        <v>283</v>
      </c>
      <c r="E235" s="349" t="s">
        <v>195</v>
      </c>
      <c r="F235" s="347" t="s">
        <v>190</v>
      </c>
      <c r="G235" s="347" t="s">
        <v>287</v>
      </c>
      <c r="H235" s="349" t="s">
        <v>70</v>
      </c>
      <c r="I235" s="347" t="s">
        <v>296</v>
      </c>
      <c r="J235" s="347">
        <v>85984</v>
      </c>
      <c r="K235" s="347">
        <v>89884</v>
      </c>
      <c r="L235" s="347">
        <v>64364.17</v>
      </c>
    </row>
    <row r="236" spans="1:12" x14ac:dyDescent="0.3">
      <c r="A236" s="349">
        <v>20223</v>
      </c>
      <c r="B236" s="349" t="s">
        <v>192</v>
      </c>
      <c r="C236" s="347" t="s">
        <v>193</v>
      </c>
      <c r="D236" s="348" t="s">
        <v>283</v>
      </c>
      <c r="E236" s="349" t="s">
        <v>195</v>
      </c>
      <c r="F236" s="347" t="s">
        <v>191</v>
      </c>
      <c r="G236" s="347" t="s">
        <v>288</v>
      </c>
      <c r="H236" s="349" t="s">
        <v>70</v>
      </c>
      <c r="I236" s="347" t="s">
        <v>296</v>
      </c>
      <c r="J236" s="347">
        <v>167937</v>
      </c>
      <c r="K236" s="347">
        <v>173823</v>
      </c>
      <c r="L236" s="347">
        <v>132332.66</v>
      </c>
    </row>
    <row r="237" spans="1:12" x14ac:dyDescent="0.3">
      <c r="A237" s="349">
        <v>20223</v>
      </c>
      <c r="B237" s="349" t="s">
        <v>192</v>
      </c>
      <c r="C237" s="347" t="s">
        <v>193</v>
      </c>
      <c r="D237" s="348" t="s">
        <v>283</v>
      </c>
      <c r="E237" s="349" t="s">
        <v>195</v>
      </c>
      <c r="F237" s="347" t="s">
        <v>194</v>
      </c>
      <c r="G237" s="347" t="s">
        <v>289</v>
      </c>
      <c r="H237" s="349" t="s">
        <v>70</v>
      </c>
      <c r="I237" s="347" t="s">
        <v>296</v>
      </c>
      <c r="J237" s="347">
        <v>106921</v>
      </c>
      <c r="K237" s="347">
        <v>107373</v>
      </c>
      <c r="L237" s="347">
        <v>98152.13</v>
      </c>
    </row>
    <row r="238" spans="1:12" x14ac:dyDescent="0.3">
      <c r="A238" s="349">
        <v>20223</v>
      </c>
      <c r="B238" s="349" t="s">
        <v>192</v>
      </c>
      <c r="C238" s="347" t="s">
        <v>193</v>
      </c>
      <c r="D238" s="348" t="s">
        <v>283</v>
      </c>
      <c r="E238" s="349" t="s">
        <v>196</v>
      </c>
      <c r="F238" s="347" t="s">
        <v>190</v>
      </c>
      <c r="G238" s="347" t="s">
        <v>287</v>
      </c>
      <c r="H238" s="349" t="s">
        <v>200</v>
      </c>
      <c r="I238" s="347" t="s">
        <v>295</v>
      </c>
      <c r="J238" s="347">
        <v>11735</v>
      </c>
      <c r="K238" s="347">
        <v>12748</v>
      </c>
      <c r="L238" s="347">
        <v>6459.11</v>
      </c>
    </row>
    <row r="239" spans="1:12" x14ac:dyDescent="0.3">
      <c r="A239" s="349">
        <v>20223</v>
      </c>
      <c r="B239" s="349" t="s">
        <v>192</v>
      </c>
      <c r="C239" s="347" t="s">
        <v>193</v>
      </c>
      <c r="D239" s="348" t="s">
        <v>283</v>
      </c>
      <c r="E239" s="349" t="s">
        <v>196</v>
      </c>
      <c r="F239" s="347" t="s">
        <v>191</v>
      </c>
      <c r="G239" s="347" t="s">
        <v>288</v>
      </c>
      <c r="H239" s="349" t="s">
        <v>200</v>
      </c>
      <c r="I239" s="347" t="s">
        <v>295</v>
      </c>
      <c r="J239" s="347">
        <v>11281</v>
      </c>
      <c r="K239" s="347">
        <v>13711</v>
      </c>
      <c r="L239" s="347">
        <v>8421.6899999999987</v>
      </c>
    </row>
    <row r="240" spans="1:12" x14ac:dyDescent="0.3">
      <c r="A240" s="349">
        <v>20223</v>
      </c>
      <c r="B240" s="349" t="s">
        <v>187</v>
      </c>
      <c r="C240" s="347" t="s">
        <v>188</v>
      </c>
      <c r="D240" s="348" t="s">
        <v>188</v>
      </c>
      <c r="E240" s="349" t="s">
        <v>189</v>
      </c>
      <c r="F240" s="347" t="s">
        <v>190</v>
      </c>
      <c r="G240" s="347" t="s">
        <v>287</v>
      </c>
      <c r="H240" s="349" t="s">
        <v>201</v>
      </c>
      <c r="I240" s="349" t="s">
        <v>201</v>
      </c>
      <c r="J240" s="347">
        <v>1250081</v>
      </c>
      <c r="K240" s="347">
        <v>1315263</v>
      </c>
      <c r="L240" s="347">
        <v>960661.95</v>
      </c>
    </row>
    <row r="241" spans="1:12" x14ac:dyDescent="0.3">
      <c r="A241" s="351">
        <v>20223</v>
      </c>
      <c r="B241" s="349" t="s">
        <v>187</v>
      </c>
      <c r="C241" s="347" t="s">
        <v>188</v>
      </c>
      <c r="D241" s="348" t="s">
        <v>188</v>
      </c>
      <c r="E241" s="349" t="s">
        <v>189</v>
      </c>
      <c r="F241" s="347" t="s">
        <v>191</v>
      </c>
      <c r="G241" s="347" t="s">
        <v>288</v>
      </c>
      <c r="H241" s="349" t="s">
        <v>201</v>
      </c>
      <c r="I241" s="349" t="s">
        <v>201</v>
      </c>
      <c r="J241" s="347">
        <v>1764631</v>
      </c>
      <c r="K241" s="347">
        <v>1809396</v>
      </c>
      <c r="L241" s="347">
        <v>1487163.33</v>
      </c>
    </row>
    <row r="242" spans="1:12" x14ac:dyDescent="0.3">
      <c r="A242" s="349">
        <v>20222</v>
      </c>
      <c r="B242" s="349" t="s">
        <v>192</v>
      </c>
      <c r="C242" s="347" t="s">
        <v>193</v>
      </c>
      <c r="D242" s="348" t="s">
        <v>283</v>
      </c>
      <c r="E242" s="349" t="s">
        <v>187</v>
      </c>
      <c r="F242" s="347" t="s">
        <v>190</v>
      </c>
      <c r="G242" s="347" t="s">
        <v>287</v>
      </c>
      <c r="H242" s="349" t="s">
        <v>199</v>
      </c>
      <c r="I242" s="347" t="s">
        <v>290</v>
      </c>
      <c r="J242" s="347">
        <v>4323</v>
      </c>
      <c r="K242" s="347">
        <v>4399</v>
      </c>
      <c r="L242" s="347">
        <v>3185.9</v>
      </c>
    </row>
    <row r="243" spans="1:12" x14ac:dyDescent="0.3">
      <c r="A243" s="349">
        <v>20222</v>
      </c>
      <c r="B243" s="349" t="s">
        <v>192</v>
      </c>
      <c r="C243" s="347" t="s">
        <v>193</v>
      </c>
      <c r="D243" s="348" t="s">
        <v>283</v>
      </c>
      <c r="E243" s="349" t="s">
        <v>187</v>
      </c>
      <c r="F243" s="347" t="s">
        <v>191</v>
      </c>
      <c r="G243" s="347" t="s">
        <v>288</v>
      </c>
      <c r="H243" s="349" t="s">
        <v>199</v>
      </c>
      <c r="I243" s="347" t="s">
        <v>290</v>
      </c>
      <c r="J243" s="347">
        <v>52403</v>
      </c>
      <c r="K243" s="347">
        <v>53172</v>
      </c>
      <c r="L243" s="347">
        <v>46726.32</v>
      </c>
    </row>
    <row r="244" spans="1:12" x14ac:dyDescent="0.3">
      <c r="A244" s="349">
        <v>20222</v>
      </c>
      <c r="B244" s="349" t="s">
        <v>192</v>
      </c>
      <c r="C244" s="347" t="s">
        <v>193</v>
      </c>
      <c r="D244" s="348" t="s">
        <v>283</v>
      </c>
      <c r="E244" s="349" t="s">
        <v>187</v>
      </c>
      <c r="F244" s="347" t="s">
        <v>194</v>
      </c>
      <c r="G244" s="347" t="s">
        <v>289</v>
      </c>
      <c r="H244" s="349" t="s">
        <v>199</v>
      </c>
      <c r="I244" s="347" t="s">
        <v>290</v>
      </c>
      <c r="J244" s="347">
        <v>139641</v>
      </c>
      <c r="K244" s="347">
        <v>139941</v>
      </c>
      <c r="L244" s="347">
        <v>132947.69</v>
      </c>
    </row>
    <row r="245" spans="1:12" x14ac:dyDescent="0.3">
      <c r="A245" s="349">
        <v>20222</v>
      </c>
      <c r="B245" s="349" t="s">
        <v>192</v>
      </c>
      <c r="C245" s="347" t="s">
        <v>193</v>
      </c>
      <c r="D245" s="348" t="s">
        <v>283</v>
      </c>
      <c r="E245" s="349" t="s">
        <v>197</v>
      </c>
      <c r="F245" s="347" t="s">
        <v>190</v>
      </c>
      <c r="G245" s="347" t="s">
        <v>287</v>
      </c>
      <c r="H245" s="349" t="s">
        <v>291</v>
      </c>
      <c r="I245" s="347" t="s">
        <v>293</v>
      </c>
      <c r="J245" s="347">
        <v>22044</v>
      </c>
      <c r="K245" s="347">
        <v>22101</v>
      </c>
      <c r="L245" s="347">
        <v>17819.52</v>
      </c>
    </row>
    <row r="246" spans="1:12" x14ac:dyDescent="0.3">
      <c r="A246" s="349">
        <v>20222</v>
      </c>
      <c r="B246" s="349" t="s">
        <v>192</v>
      </c>
      <c r="C246" s="347" t="s">
        <v>193</v>
      </c>
      <c r="D246" s="348" t="s">
        <v>283</v>
      </c>
      <c r="E246" s="349" t="s">
        <v>197</v>
      </c>
      <c r="F246" s="347" t="s">
        <v>191</v>
      </c>
      <c r="G246" s="347" t="s">
        <v>288</v>
      </c>
      <c r="H246" s="349" t="s">
        <v>291</v>
      </c>
      <c r="I246" s="347" t="s">
        <v>293</v>
      </c>
      <c r="J246" s="347">
        <v>53758</v>
      </c>
      <c r="K246" s="347">
        <v>54305</v>
      </c>
      <c r="L246" s="347">
        <v>47623.81</v>
      </c>
    </row>
    <row r="247" spans="1:12" x14ac:dyDescent="0.3">
      <c r="A247" s="349">
        <v>20222</v>
      </c>
      <c r="B247" s="349" t="s">
        <v>192</v>
      </c>
      <c r="C247" s="347" t="s">
        <v>193</v>
      </c>
      <c r="D247" s="348" t="s">
        <v>283</v>
      </c>
      <c r="E247" s="349" t="s">
        <v>197</v>
      </c>
      <c r="F247" s="347" t="s">
        <v>194</v>
      </c>
      <c r="G247" s="347" t="s">
        <v>289</v>
      </c>
      <c r="H247" s="349" t="s">
        <v>291</v>
      </c>
      <c r="I247" s="347" t="s">
        <v>293</v>
      </c>
      <c r="J247" s="347">
        <v>42960</v>
      </c>
      <c r="K247" s="347">
        <v>43074</v>
      </c>
      <c r="L247" s="347">
        <v>40332.5</v>
      </c>
    </row>
    <row r="248" spans="1:12" x14ac:dyDescent="0.3">
      <c r="A248" s="349">
        <v>20222</v>
      </c>
      <c r="B248" s="349" t="s">
        <v>192</v>
      </c>
      <c r="C248" s="347" t="s">
        <v>193</v>
      </c>
      <c r="D248" s="348" t="s">
        <v>283</v>
      </c>
      <c r="E248" s="349" t="s">
        <v>198</v>
      </c>
      <c r="F248" s="347" t="s">
        <v>190</v>
      </c>
      <c r="G248" s="347" t="s">
        <v>287</v>
      </c>
      <c r="H248" s="349" t="s">
        <v>294</v>
      </c>
      <c r="I248" s="347" t="s">
        <v>292</v>
      </c>
      <c r="J248" s="347">
        <v>7742</v>
      </c>
      <c r="K248" s="347">
        <v>8324</v>
      </c>
      <c r="L248" s="347">
        <v>5432.27</v>
      </c>
    </row>
    <row r="249" spans="1:12" x14ac:dyDescent="0.3">
      <c r="A249" s="349">
        <v>20222</v>
      </c>
      <c r="B249" s="349" t="s">
        <v>192</v>
      </c>
      <c r="C249" s="347" t="s">
        <v>193</v>
      </c>
      <c r="D249" s="348" t="s">
        <v>283</v>
      </c>
      <c r="E249" s="349" t="s">
        <v>198</v>
      </c>
      <c r="F249" s="347" t="s">
        <v>191</v>
      </c>
      <c r="G249" s="347" t="s">
        <v>288</v>
      </c>
      <c r="H249" s="349" t="s">
        <v>294</v>
      </c>
      <c r="I249" s="347" t="s">
        <v>292</v>
      </c>
      <c r="J249" s="347">
        <v>145844</v>
      </c>
      <c r="K249" s="347">
        <v>158127</v>
      </c>
      <c r="L249" s="347">
        <v>126301.57</v>
      </c>
    </row>
    <row r="250" spans="1:12" x14ac:dyDescent="0.3">
      <c r="A250" s="349">
        <v>20222</v>
      </c>
      <c r="B250" s="349" t="s">
        <v>192</v>
      </c>
      <c r="C250" s="347" t="s">
        <v>193</v>
      </c>
      <c r="D250" s="348" t="s">
        <v>283</v>
      </c>
      <c r="E250" s="349" t="s">
        <v>198</v>
      </c>
      <c r="F250" s="347" t="s">
        <v>194</v>
      </c>
      <c r="G250" s="347" t="s">
        <v>289</v>
      </c>
      <c r="H250" s="349" t="s">
        <v>294</v>
      </c>
      <c r="I250" s="347" t="s">
        <v>292</v>
      </c>
      <c r="J250" s="347">
        <v>248133</v>
      </c>
      <c r="K250" s="347">
        <v>250556</v>
      </c>
      <c r="L250" s="347">
        <v>224118.77</v>
      </c>
    </row>
    <row r="251" spans="1:12" x14ac:dyDescent="0.3">
      <c r="A251" s="349">
        <v>20222</v>
      </c>
      <c r="B251" s="349" t="s">
        <v>192</v>
      </c>
      <c r="C251" s="347" t="s">
        <v>193</v>
      </c>
      <c r="D251" s="348" t="s">
        <v>283</v>
      </c>
      <c r="E251" s="349" t="s">
        <v>195</v>
      </c>
      <c r="F251" s="347" t="s">
        <v>190</v>
      </c>
      <c r="G251" s="347" t="s">
        <v>287</v>
      </c>
      <c r="H251" s="349" t="s">
        <v>70</v>
      </c>
      <c r="I251" s="347" t="s">
        <v>296</v>
      </c>
      <c r="J251" s="347">
        <v>86301</v>
      </c>
      <c r="K251" s="347">
        <v>90399</v>
      </c>
      <c r="L251" s="347">
        <v>64867.770000000004</v>
      </c>
    </row>
    <row r="252" spans="1:12" x14ac:dyDescent="0.3">
      <c r="A252" s="349">
        <v>20222</v>
      </c>
      <c r="B252" s="349" t="s">
        <v>192</v>
      </c>
      <c r="C252" s="347" t="s">
        <v>193</v>
      </c>
      <c r="D252" s="348" t="s">
        <v>283</v>
      </c>
      <c r="E252" s="349" t="s">
        <v>195</v>
      </c>
      <c r="F252" s="347" t="s">
        <v>191</v>
      </c>
      <c r="G252" s="347" t="s">
        <v>288</v>
      </c>
      <c r="H252" s="349" t="s">
        <v>70</v>
      </c>
      <c r="I252" s="347" t="s">
        <v>296</v>
      </c>
      <c r="J252" s="347">
        <v>165788</v>
      </c>
      <c r="K252" s="347">
        <v>172824</v>
      </c>
      <c r="L252" s="347">
        <v>133028.08000000002</v>
      </c>
    </row>
    <row r="253" spans="1:12" x14ac:dyDescent="0.3">
      <c r="A253" s="349">
        <v>20222</v>
      </c>
      <c r="B253" s="349" t="s">
        <v>192</v>
      </c>
      <c r="C253" s="347" t="s">
        <v>193</v>
      </c>
      <c r="D253" s="348" t="s">
        <v>283</v>
      </c>
      <c r="E253" s="349" t="s">
        <v>195</v>
      </c>
      <c r="F253" s="347" t="s">
        <v>194</v>
      </c>
      <c r="G253" s="347" t="s">
        <v>289</v>
      </c>
      <c r="H253" s="349" t="s">
        <v>70</v>
      </c>
      <c r="I253" s="347" t="s">
        <v>296</v>
      </c>
      <c r="J253" s="347">
        <v>107956</v>
      </c>
      <c r="K253" s="347">
        <v>108422</v>
      </c>
      <c r="L253" s="347">
        <v>99232.88</v>
      </c>
    </row>
    <row r="254" spans="1:12" x14ac:dyDescent="0.3">
      <c r="A254" s="349">
        <v>20222</v>
      </c>
      <c r="B254" s="349" t="s">
        <v>192</v>
      </c>
      <c r="C254" s="347" t="s">
        <v>193</v>
      </c>
      <c r="D254" s="348" t="s">
        <v>283</v>
      </c>
      <c r="E254" s="349" t="s">
        <v>196</v>
      </c>
      <c r="F254" s="347" t="s">
        <v>190</v>
      </c>
      <c r="G254" s="347" t="s">
        <v>287</v>
      </c>
      <c r="H254" s="349" t="s">
        <v>200</v>
      </c>
      <c r="I254" s="347" t="s">
        <v>295</v>
      </c>
      <c r="J254" s="347">
        <v>11739</v>
      </c>
      <c r="K254" s="347">
        <v>12757</v>
      </c>
      <c r="L254" s="347">
        <v>7509.6500000000005</v>
      </c>
    </row>
    <row r="255" spans="1:12" x14ac:dyDescent="0.3">
      <c r="A255" s="349">
        <v>20222</v>
      </c>
      <c r="B255" s="349" t="s">
        <v>192</v>
      </c>
      <c r="C255" s="347" t="s">
        <v>193</v>
      </c>
      <c r="D255" s="348" t="s">
        <v>283</v>
      </c>
      <c r="E255" s="349" t="s">
        <v>196</v>
      </c>
      <c r="F255" s="347" t="s">
        <v>191</v>
      </c>
      <c r="G255" s="347" t="s">
        <v>288</v>
      </c>
      <c r="H255" s="349" t="s">
        <v>200</v>
      </c>
      <c r="I255" s="347" t="s">
        <v>295</v>
      </c>
      <c r="J255" s="347">
        <v>11380</v>
      </c>
      <c r="K255" s="347">
        <v>14114</v>
      </c>
      <c r="L255" s="347">
        <v>9062.380000000001</v>
      </c>
    </row>
    <row r="256" spans="1:12" x14ac:dyDescent="0.3">
      <c r="A256" s="349">
        <v>20222</v>
      </c>
      <c r="B256" s="349" t="s">
        <v>187</v>
      </c>
      <c r="C256" s="347" t="s">
        <v>188</v>
      </c>
      <c r="D256" s="348" t="s">
        <v>188</v>
      </c>
      <c r="E256" s="349" t="s">
        <v>189</v>
      </c>
      <c r="F256" s="347" t="s">
        <v>190</v>
      </c>
      <c r="G256" s="347" t="s">
        <v>287</v>
      </c>
      <c r="H256" s="349" t="s">
        <v>201</v>
      </c>
      <c r="I256" s="349" t="s">
        <v>201</v>
      </c>
      <c r="J256" s="347">
        <v>1248027</v>
      </c>
      <c r="K256" s="347">
        <v>1315017</v>
      </c>
      <c r="L256" s="347">
        <v>961190.86</v>
      </c>
    </row>
    <row r="257" spans="1:12" x14ac:dyDescent="0.3">
      <c r="A257" s="351">
        <v>20222</v>
      </c>
      <c r="B257" s="349" t="s">
        <v>187</v>
      </c>
      <c r="C257" s="347" t="s">
        <v>188</v>
      </c>
      <c r="D257" s="348" t="s">
        <v>188</v>
      </c>
      <c r="E257" s="349" t="s">
        <v>189</v>
      </c>
      <c r="F257" s="347" t="s">
        <v>191</v>
      </c>
      <c r="G257" s="347" t="s">
        <v>288</v>
      </c>
      <c r="H257" s="349" t="s">
        <v>201</v>
      </c>
      <c r="I257" s="349" t="s">
        <v>201</v>
      </c>
      <c r="J257" s="347">
        <v>1745450</v>
      </c>
      <c r="K257" s="347">
        <v>1788904</v>
      </c>
      <c r="L257" s="347">
        <v>1491437.77</v>
      </c>
    </row>
    <row r="258" spans="1:12" x14ac:dyDescent="0.3">
      <c r="A258" s="349">
        <v>20221</v>
      </c>
      <c r="B258" s="349" t="s">
        <v>192</v>
      </c>
      <c r="C258" s="347" t="s">
        <v>193</v>
      </c>
      <c r="D258" s="348" t="s">
        <v>283</v>
      </c>
      <c r="E258" s="349" t="s">
        <v>187</v>
      </c>
      <c r="F258" s="347" t="s">
        <v>190</v>
      </c>
      <c r="G258" s="347" t="s">
        <v>287</v>
      </c>
      <c r="H258" s="349" t="s">
        <v>199</v>
      </c>
      <c r="I258" s="347" t="s">
        <v>290</v>
      </c>
      <c r="J258" s="347">
        <v>4412</v>
      </c>
      <c r="K258" s="347">
        <v>4485</v>
      </c>
      <c r="L258" s="347">
        <v>3230.66</v>
      </c>
    </row>
    <row r="259" spans="1:12" x14ac:dyDescent="0.3">
      <c r="A259" s="349">
        <v>20221</v>
      </c>
      <c r="B259" s="349" t="s">
        <v>192</v>
      </c>
      <c r="C259" s="347" t="s">
        <v>193</v>
      </c>
      <c r="D259" s="348" t="s">
        <v>283</v>
      </c>
      <c r="E259" s="349" t="s">
        <v>187</v>
      </c>
      <c r="F259" s="347" t="s">
        <v>191</v>
      </c>
      <c r="G259" s="347" t="s">
        <v>288</v>
      </c>
      <c r="H259" s="349" t="s">
        <v>199</v>
      </c>
      <c r="I259" s="347" t="s">
        <v>290</v>
      </c>
      <c r="J259" s="347">
        <v>52676</v>
      </c>
      <c r="K259" s="347">
        <v>53336</v>
      </c>
      <c r="L259" s="347">
        <v>47139.42</v>
      </c>
    </row>
    <row r="260" spans="1:12" x14ac:dyDescent="0.3">
      <c r="A260" s="349">
        <v>20221</v>
      </c>
      <c r="B260" s="349" t="s">
        <v>192</v>
      </c>
      <c r="C260" s="347" t="s">
        <v>193</v>
      </c>
      <c r="D260" s="348" t="s">
        <v>283</v>
      </c>
      <c r="E260" s="349" t="s">
        <v>187</v>
      </c>
      <c r="F260" s="347" t="s">
        <v>194</v>
      </c>
      <c r="G260" s="347" t="s">
        <v>289</v>
      </c>
      <c r="H260" s="349" t="s">
        <v>199</v>
      </c>
      <c r="I260" s="347" t="s">
        <v>290</v>
      </c>
      <c r="J260" s="347">
        <v>141011</v>
      </c>
      <c r="K260" s="347">
        <v>141321</v>
      </c>
      <c r="L260" s="347">
        <v>133881.46</v>
      </c>
    </row>
    <row r="261" spans="1:12" x14ac:dyDescent="0.3">
      <c r="A261" s="349">
        <v>20221</v>
      </c>
      <c r="B261" s="349" t="s">
        <v>192</v>
      </c>
      <c r="C261" s="347" t="s">
        <v>193</v>
      </c>
      <c r="D261" s="348" t="s">
        <v>283</v>
      </c>
      <c r="E261" s="349" t="s">
        <v>197</v>
      </c>
      <c r="F261" s="347" t="s">
        <v>190</v>
      </c>
      <c r="G261" s="347" t="s">
        <v>287</v>
      </c>
      <c r="H261" s="349" t="s">
        <v>291</v>
      </c>
      <c r="I261" s="347" t="s">
        <v>293</v>
      </c>
      <c r="J261" s="347">
        <v>21888</v>
      </c>
      <c r="K261" s="347">
        <v>21949</v>
      </c>
      <c r="L261" s="347">
        <v>17936.95</v>
      </c>
    </row>
    <row r="262" spans="1:12" x14ac:dyDescent="0.3">
      <c r="A262" s="349">
        <v>20221</v>
      </c>
      <c r="B262" s="349" t="s">
        <v>192</v>
      </c>
      <c r="C262" s="347" t="s">
        <v>193</v>
      </c>
      <c r="D262" s="348" t="s">
        <v>283</v>
      </c>
      <c r="E262" s="349" t="s">
        <v>197</v>
      </c>
      <c r="F262" s="347" t="s">
        <v>191</v>
      </c>
      <c r="G262" s="347" t="s">
        <v>288</v>
      </c>
      <c r="H262" s="349" t="s">
        <v>291</v>
      </c>
      <c r="I262" s="347" t="s">
        <v>293</v>
      </c>
      <c r="J262" s="347">
        <v>54702</v>
      </c>
      <c r="K262" s="347">
        <v>55330</v>
      </c>
      <c r="L262" s="347">
        <v>48598.18</v>
      </c>
    </row>
    <row r="263" spans="1:12" x14ac:dyDescent="0.3">
      <c r="A263" s="349">
        <v>20221</v>
      </c>
      <c r="B263" s="349" t="s">
        <v>192</v>
      </c>
      <c r="C263" s="347" t="s">
        <v>193</v>
      </c>
      <c r="D263" s="348" t="s">
        <v>283</v>
      </c>
      <c r="E263" s="349" t="s">
        <v>197</v>
      </c>
      <c r="F263" s="347" t="s">
        <v>194</v>
      </c>
      <c r="G263" s="347" t="s">
        <v>289</v>
      </c>
      <c r="H263" s="349" t="s">
        <v>291</v>
      </c>
      <c r="I263" s="347" t="s">
        <v>293</v>
      </c>
      <c r="J263" s="347">
        <v>42517</v>
      </c>
      <c r="K263" s="347">
        <v>42629</v>
      </c>
      <c r="L263" s="347">
        <v>39889.24</v>
      </c>
    </row>
    <row r="264" spans="1:12" x14ac:dyDescent="0.3">
      <c r="A264" s="349">
        <v>20221</v>
      </c>
      <c r="B264" s="349" t="s">
        <v>192</v>
      </c>
      <c r="C264" s="347" t="s">
        <v>193</v>
      </c>
      <c r="D264" s="348" t="s">
        <v>283</v>
      </c>
      <c r="E264" s="349" t="s">
        <v>198</v>
      </c>
      <c r="F264" s="347" t="s">
        <v>190</v>
      </c>
      <c r="G264" s="347" t="s">
        <v>287</v>
      </c>
      <c r="H264" s="349" t="s">
        <v>294</v>
      </c>
      <c r="I264" s="347" t="s">
        <v>292</v>
      </c>
      <c r="J264" s="347">
        <v>7718</v>
      </c>
      <c r="K264" s="347">
        <v>8279</v>
      </c>
      <c r="L264" s="347">
        <v>5341.37</v>
      </c>
    </row>
    <row r="265" spans="1:12" x14ac:dyDescent="0.3">
      <c r="A265" s="349">
        <v>20221</v>
      </c>
      <c r="B265" s="349" t="s">
        <v>192</v>
      </c>
      <c r="C265" s="347" t="s">
        <v>193</v>
      </c>
      <c r="D265" s="348" t="s">
        <v>283</v>
      </c>
      <c r="E265" s="349" t="s">
        <v>198</v>
      </c>
      <c r="F265" s="347" t="s">
        <v>191</v>
      </c>
      <c r="G265" s="347" t="s">
        <v>288</v>
      </c>
      <c r="H265" s="349" t="s">
        <v>294</v>
      </c>
      <c r="I265" s="347" t="s">
        <v>292</v>
      </c>
      <c r="J265" s="347">
        <v>143922</v>
      </c>
      <c r="K265" s="347">
        <v>157344</v>
      </c>
      <c r="L265" s="347">
        <v>124591.05</v>
      </c>
    </row>
    <row r="266" spans="1:12" x14ac:dyDescent="0.3">
      <c r="A266" s="349">
        <v>20221</v>
      </c>
      <c r="B266" s="349" t="s">
        <v>192</v>
      </c>
      <c r="C266" s="347" t="s">
        <v>193</v>
      </c>
      <c r="D266" s="348" t="s">
        <v>283</v>
      </c>
      <c r="E266" s="349" t="s">
        <v>198</v>
      </c>
      <c r="F266" s="347" t="s">
        <v>194</v>
      </c>
      <c r="G266" s="347" t="s">
        <v>289</v>
      </c>
      <c r="H266" s="349" t="s">
        <v>294</v>
      </c>
      <c r="I266" s="347" t="s">
        <v>292</v>
      </c>
      <c r="J266" s="347">
        <v>250057</v>
      </c>
      <c r="K266" s="347">
        <v>252498</v>
      </c>
      <c r="L266" s="347">
        <v>224921.57</v>
      </c>
    </row>
    <row r="267" spans="1:12" x14ac:dyDescent="0.3">
      <c r="A267" s="349">
        <v>20221</v>
      </c>
      <c r="B267" s="349" t="s">
        <v>192</v>
      </c>
      <c r="C267" s="347" t="s">
        <v>193</v>
      </c>
      <c r="D267" s="348" t="s">
        <v>283</v>
      </c>
      <c r="E267" s="349" t="s">
        <v>195</v>
      </c>
      <c r="F267" s="347" t="s">
        <v>190</v>
      </c>
      <c r="G267" s="347" t="s">
        <v>287</v>
      </c>
      <c r="H267" s="349" t="s">
        <v>70</v>
      </c>
      <c r="I267" s="347" t="s">
        <v>296</v>
      </c>
      <c r="J267" s="347">
        <v>86183</v>
      </c>
      <c r="K267" s="347">
        <v>90027</v>
      </c>
      <c r="L267" s="347">
        <v>64575.46</v>
      </c>
    </row>
    <row r="268" spans="1:12" x14ac:dyDescent="0.3">
      <c r="A268" s="349">
        <v>20221</v>
      </c>
      <c r="B268" s="349" t="s">
        <v>192</v>
      </c>
      <c r="C268" s="347" t="s">
        <v>193</v>
      </c>
      <c r="D268" s="348" t="s">
        <v>283</v>
      </c>
      <c r="E268" s="349" t="s">
        <v>195</v>
      </c>
      <c r="F268" s="347" t="s">
        <v>191</v>
      </c>
      <c r="G268" s="347" t="s">
        <v>288</v>
      </c>
      <c r="H268" s="349" t="s">
        <v>70</v>
      </c>
      <c r="I268" s="347" t="s">
        <v>296</v>
      </c>
      <c r="J268" s="347">
        <v>165692</v>
      </c>
      <c r="K268" s="347">
        <v>172687</v>
      </c>
      <c r="L268" s="347">
        <v>132731.51</v>
      </c>
    </row>
    <row r="269" spans="1:12" x14ac:dyDescent="0.3">
      <c r="A269" s="349">
        <v>20221</v>
      </c>
      <c r="B269" s="349" t="s">
        <v>192</v>
      </c>
      <c r="C269" s="347" t="s">
        <v>193</v>
      </c>
      <c r="D269" s="348" t="s">
        <v>283</v>
      </c>
      <c r="E269" s="349" t="s">
        <v>195</v>
      </c>
      <c r="F269" s="347" t="s">
        <v>194</v>
      </c>
      <c r="G269" s="347" t="s">
        <v>289</v>
      </c>
      <c r="H269" s="349" t="s">
        <v>70</v>
      </c>
      <c r="I269" s="347" t="s">
        <v>296</v>
      </c>
      <c r="J269" s="347">
        <v>109695</v>
      </c>
      <c r="K269" s="347">
        <v>110174</v>
      </c>
      <c r="L269" s="347">
        <v>100588.37</v>
      </c>
    </row>
    <row r="270" spans="1:12" x14ac:dyDescent="0.3">
      <c r="A270" s="349">
        <v>20221</v>
      </c>
      <c r="B270" s="349" t="s">
        <v>192</v>
      </c>
      <c r="C270" s="347" t="s">
        <v>193</v>
      </c>
      <c r="D270" s="348" t="s">
        <v>283</v>
      </c>
      <c r="E270" s="349" t="s">
        <v>196</v>
      </c>
      <c r="F270" s="347" t="s">
        <v>190</v>
      </c>
      <c r="G270" s="347" t="s">
        <v>287</v>
      </c>
      <c r="H270" s="349" t="s">
        <v>200</v>
      </c>
      <c r="I270" s="347" t="s">
        <v>295</v>
      </c>
      <c r="J270" s="347">
        <v>11913</v>
      </c>
      <c r="K270" s="347">
        <v>12933</v>
      </c>
      <c r="L270" s="347">
        <v>7493.73</v>
      </c>
    </row>
    <row r="271" spans="1:12" x14ac:dyDescent="0.3">
      <c r="A271" s="349">
        <v>20221</v>
      </c>
      <c r="B271" s="349" t="s">
        <v>192</v>
      </c>
      <c r="C271" s="347" t="s">
        <v>193</v>
      </c>
      <c r="D271" s="348" t="s">
        <v>283</v>
      </c>
      <c r="E271" s="349" t="s">
        <v>196</v>
      </c>
      <c r="F271" s="347" t="s">
        <v>191</v>
      </c>
      <c r="G271" s="347" t="s">
        <v>288</v>
      </c>
      <c r="H271" s="349" t="s">
        <v>200</v>
      </c>
      <c r="I271" s="347" t="s">
        <v>295</v>
      </c>
      <c r="J271" s="347">
        <v>11484</v>
      </c>
      <c r="K271" s="347">
        <v>14274</v>
      </c>
      <c r="L271" s="347">
        <v>8990.17</v>
      </c>
    </row>
    <row r="272" spans="1:12" x14ac:dyDescent="0.3">
      <c r="A272" s="349">
        <v>20221</v>
      </c>
      <c r="B272" s="349" t="s">
        <v>187</v>
      </c>
      <c r="C272" s="347" t="s">
        <v>188</v>
      </c>
      <c r="D272" s="348" t="s">
        <v>188</v>
      </c>
      <c r="E272" s="349" t="s">
        <v>189</v>
      </c>
      <c r="F272" s="347" t="s">
        <v>190</v>
      </c>
      <c r="G272" s="347" t="s">
        <v>287</v>
      </c>
      <c r="H272" s="349" t="s">
        <v>201</v>
      </c>
      <c r="I272" s="349" t="s">
        <v>201</v>
      </c>
      <c r="J272" s="347">
        <v>1236436</v>
      </c>
      <c r="K272" s="347">
        <v>1297776</v>
      </c>
      <c r="L272" s="347">
        <v>926483.72</v>
      </c>
    </row>
    <row r="273" spans="1:12" x14ac:dyDescent="0.3">
      <c r="A273" s="351">
        <v>20221</v>
      </c>
      <c r="B273" s="349" t="s">
        <v>187</v>
      </c>
      <c r="C273" s="347" t="s">
        <v>188</v>
      </c>
      <c r="D273" s="348" t="s">
        <v>188</v>
      </c>
      <c r="E273" s="349" t="s">
        <v>189</v>
      </c>
      <c r="F273" s="347" t="s">
        <v>191</v>
      </c>
      <c r="G273" s="347" t="s">
        <v>288</v>
      </c>
      <c r="H273" s="349" t="s">
        <v>201</v>
      </c>
      <c r="I273" s="349" t="s">
        <v>201</v>
      </c>
      <c r="J273" s="347">
        <v>1746370</v>
      </c>
      <c r="K273" s="347">
        <v>1788533</v>
      </c>
      <c r="L273" s="347">
        <v>1482169.35</v>
      </c>
    </row>
  </sheetData>
  <autoFilter ref="A1:L273" xr:uid="{99F3DDB7-09D6-41E2-B2A7-D50B5CE6732F}"/>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97AC8-E740-42AB-81A8-C65DB2BBA5C5}">
  <sheetPr>
    <tabColor rgb="FF92D050"/>
  </sheetPr>
  <dimension ref="A1:S239"/>
  <sheetViews>
    <sheetView topLeftCell="C1" workbookViewId="0">
      <selection activeCell="J15" sqref="H2:J15"/>
    </sheetView>
  </sheetViews>
  <sheetFormatPr defaultColWidth="8.88671875" defaultRowHeight="14.4" x14ac:dyDescent="0.3"/>
  <cols>
    <col min="1" max="2" width="8.88671875" style="347"/>
    <col min="3" max="4" width="18.6640625" style="347" customWidth="1"/>
    <col min="5" max="5" width="8.88671875" style="347"/>
    <col min="6" max="6" width="23.33203125" style="347" customWidth="1"/>
    <col min="7" max="7" width="27.109375" style="347" customWidth="1"/>
    <col min="8" max="13" width="8.88671875" style="347"/>
    <col min="14" max="16" width="9.44140625" style="347" bestFit="1" customWidth="1"/>
    <col min="17" max="16384" width="8.88671875" style="347"/>
  </cols>
  <sheetData>
    <row r="1" spans="1:16" x14ac:dyDescent="0.3">
      <c r="A1" s="347" t="s">
        <v>160</v>
      </c>
      <c r="B1" s="347" t="s">
        <v>271</v>
      </c>
      <c r="C1" s="347" t="s">
        <v>297</v>
      </c>
      <c r="D1" s="347" t="s">
        <v>298</v>
      </c>
      <c r="E1" s="347" t="s">
        <v>270</v>
      </c>
      <c r="F1" s="347" t="s">
        <v>307</v>
      </c>
      <c r="G1" s="347" t="s">
        <v>306</v>
      </c>
      <c r="H1" t="s">
        <v>277</v>
      </c>
      <c r="I1" t="s">
        <v>278</v>
      </c>
      <c r="J1" t="s">
        <v>279</v>
      </c>
    </row>
    <row r="2" spans="1:16" x14ac:dyDescent="0.3">
      <c r="A2" s="347">
        <v>20261</v>
      </c>
      <c r="B2" s="510" t="s">
        <v>239</v>
      </c>
      <c r="C2" s="385" t="s">
        <v>301</v>
      </c>
      <c r="D2" s="385" t="s">
        <v>302</v>
      </c>
      <c r="E2" s="510" t="s">
        <v>239</v>
      </c>
      <c r="F2" s="385" t="s">
        <v>302</v>
      </c>
      <c r="G2" s="385" t="s">
        <v>301</v>
      </c>
      <c r="H2" s="513">
        <v>17000</v>
      </c>
      <c r="I2" s="513">
        <v>17500</v>
      </c>
      <c r="J2" s="513">
        <v>13400</v>
      </c>
    </row>
    <row r="3" spans="1:16" x14ac:dyDescent="0.3">
      <c r="A3" s="347">
        <v>20261</v>
      </c>
      <c r="B3" s="510" t="s">
        <v>244</v>
      </c>
      <c r="C3" s="385" t="s">
        <v>544</v>
      </c>
      <c r="D3" s="511" t="s">
        <v>545</v>
      </c>
      <c r="E3" s="510" t="s">
        <v>244</v>
      </c>
      <c r="F3" s="385" t="s">
        <v>545</v>
      </c>
      <c r="G3" s="385" t="s">
        <v>544</v>
      </c>
      <c r="H3" s="513">
        <v>70000</v>
      </c>
      <c r="I3" s="513">
        <v>70900</v>
      </c>
      <c r="J3" s="513">
        <v>57500</v>
      </c>
    </row>
    <row r="4" spans="1:16" x14ac:dyDescent="0.3">
      <c r="A4" s="347">
        <v>20261</v>
      </c>
      <c r="B4" s="510" t="s">
        <v>242</v>
      </c>
      <c r="C4" s="385" t="s">
        <v>145</v>
      </c>
      <c r="D4" s="511" t="s">
        <v>303</v>
      </c>
      <c r="E4" s="356" t="s">
        <v>241</v>
      </c>
      <c r="F4" s="385" t="s">
        <v>546</v>
      </c>
      <c r="G4" s="385" t="s">
        <v>547</v>
      </c>
      <c r="H4" s="513">
        <v>13000</v>
      </c>
      <c r="I4" s="513">
        <v>13100</v>
      </c>
      <c r="J4" s="513">
        <v>11100</v>
      </c>
    </row>
    <row r="5" spans="1:16" x14ac:dyDescent="0.3">
      <c r="A5" s="347">
        <v>20261</v>
      </c>
      <c r="B5" s="510" t="s">
        <v>258</v>
      </c>
      <c r="C5" s="385" t="s">
        <v>40</v>
      </c>
      <c r="D5" s="511" t="s">
        <v>548</v>
      </c>
      <c r="E5" s="510" t="s">
        <v>266</v>
      </c>
      <c r="F5" s="264" t="s">
        <v>466</v>
      </c>
      <c r="G5" s="385" t="s">
        <v>133</v>
      </c>
      <c r="H5" s="513">
        <v>691100</v>
      </c>
      <c r="I5" s="513">
        <v>720700</v>
      </c>
      <c r="J5" s="513">
        <v>578500</v>
      </c>
    </row>
    <row r="6" spans="1:16" x14ac:dyDescent="0.3">
      <c r="A6" s="347">
        <v>20261</v>
      </c>
      <c r="B6" s="510" t="s">
        <v>258</v>
      </c>
      <c r="C6" s="385" t="s">
        <v>40</v>
      </c>
      <c r="D6" s="511" t="s">
        <v>548</v>
      </c>
      <c r="E6" s="510" t="s">
        <v>264</v>
      </c>
      <c r="F6" s="385" t="s">
        <v>549</v>
      </c>
      <c r="G6" s="385" t="s">
        <v>550</v>
      </c>
      <c r="H6" s="513">
        <v>436100</v>
      </c>
      <c r="I6" s="513">
        <v>452700</v>
      </c>
      <c r="J6" s="513">
        <v>370600</v>
      </c>
    </row>
    <row r="7" spans="1:16" x14ac:dyDescent="0.3">
      <c r="A7" s="347">
        <v>20261</v>
      </c>
      <c r="B7" s="510" t="s">
        <v>258</v>
      </c>
      <c r="C7" s="385" t="s">
        <v>40</v>
      </c>
      <c r="D7" s="511" t="s">
        <v>548</v>
      </c>
      <c r="E7" s="510" t="s">
        <v>262</v>
      </c>
      <c r="F7" s="385" t="s">
        <v>316</v>
      </c>
      <c r="G7" s="385" t="s">
        <v>137</v>
      </c>
      <c r="H7" s="513">
        <v>440100</v>
      </c>
      <c r="I7" s="513">
        <v>462500</v>
      </c>
      <c r="J7" s="513">
        <v>367300</v>
      </c>
    </row>
    <row r="8" spans="1:16" x14ac:dyDescent="0.3">
      <c r="A8" s="347">
        <v>20261</v>
      </c>
      <c r="B8" s="510" t="s">
        <v>258</v>
      </c>
      <c r="C8" s="385" t="s">
        <v>40</v>
      </c>
      <c r="D8" s="385" t="s">
        <v>548</v>
      </c>
      <c r="E8" s="510" t="s">
        <v>260</v>
      </c>
      <c r="F8" s="385" t="s">
        <v>315</v>
      </c>
      <c r="G8" s="385" t="s">
        <v>136</v>
      </c>
      <c r="H8" s="513">
        <v>610000</v>
      </c>
      <c r="I8" s="513">
        <v>636600</v>
      </c>
      <c r="J8" s="513">
        <v>513600</v>
      </c>
    </row>
    <row r="9" spans="1:16" x14ac:dyDescent="0.3">
      <c r="A9" s="347">
        <v>20261</v>
      </c>
      <c r="B9" s="510" t="s">
        <v>258</v>
      </c>
      <c r="C9" s="385" t="s">
        <v>40</v>
      </c>
      <c r="D9" s="385" t="s">
        <v>548</v>
      </c>
      <c r="E9" s="510" t="s">
        <v>257</v>
      </c>
      <c r="F9" s="385" t="s">
        <v>464</v>
      </c>
      <c r="G9" s="385" t="s">
        <v>551</v>
      </c>
      <c r="H9" s="513">
        <v>315700</v>
      </c>
      <c r="I9" s="513">
        <v>330600</v>
      </c>
      <c r="J9" s="513">
        <v>255400</v>
      </c>
    </row>
    <row r="10" spans="1:16" x14ac:dyDescent="0.3">
      <c r="A10" s="347">
        <v>20261</v>
      </c>
      <c r="B10" s="510" t="s">
        <v>247</v>
      </c>
      <c r="C10" s="385" t="s">
        <v>41</v>
      </c>
      <c r="D10" s="385" t="s">
        <v>305</v>
      </c>
      <c r="E10" s="510" t="s">
        <v>255</v>
      </c>
      <c r="F10" s="385" t="s">
        <v>463</v>
      </c>
      <c r="G10" s="385" t="s">
        <v>552</v>
      </c>
      <c r="H10" s="513">
        <v>135300</v>
      </c>
      <c r="I10" s="513">
        <v>139600</v>
      </c>
      <c r="J10" s="513">
        <v>114600</v>
      </c>
    </row>
    <row r="11" spans="1:16" x14ac:dyDescent="0.3">
      <c r="A11" s="347">
        <v>20261</v>
      </c>
      <c r="B11" s="510" t="s">
        <v>247</v>
      </c>
      <c r="C11" s="385" t="s">
        <v>41</v>
      </c>
      <c r="D11" s="385" t="s">
        <v>305</v>
      </c>
      <c r="E11" s="510" t="s">
        <v>253</v>
      </c>
      <c r="F11" s="385" t="s">
        <v>462</v>
      </c>
      <c r="G11" s="385" t="s">
        <v>139</v>
      </c>
      <c r="H11" s="513">
        <v>433200</v>
      </c>
      <c r="I11" s="513">
        <v>445200</v>
      </c>
      <c r="J11" s="513">
        <v>347400</v>
      </c>
    </row>
    <row r="12" spans="1:16" x14ac:dyDescent="0.3">
      <c r="A12" s="347">
        <v>20261</v>
      </c>
      <c r="B12" s="510" t="s">
        <v>247</v>
      </c>
      <c r="C12" s="385" t="s">
        <v>41</v>
      </c>
      <c r="D12" s="385" t="s">
        <v>305</v>
      </c>
      <c r="E12" s="510" t="s">
        <v>251</v>
      </c>
      <c r="F12" s="385" t="s">
        <v>461</v>
      </c>
      <c r="G12" s="385" t="s">
        <v>140</v>
      </c>
      <c r="H12" s="513">
        <v>365100</v>
      </c>
      <c r="I12" s="513">
        <v>378100</v>
      </c>
      <c r="J12" s="513">
        <v>296500</v>
      </c>
    </row>
    <row r="13" spans="1:16" x14ac:dyDescent="0.3">
      <c r="A13" s="347">
        <v>20261</v>
      </c>
      <c r="B13" s="510" t="s">
        <v>247</v>
      </c>
      <c r="C13" s="385" t="s">
        <v>41</v>
      </c>
      <c r="D13" s="385" t="s">
        <v>305</v>
      </c>
      <c r="E13" s="510" t="s">
        <v>249</v>
      </c>
      <c r="F13" s="385" t="s">
        <v>460</v>
      </c>
      <c r="G13" s="385" t="s">
        <v>141</v>
      </c>
      <c r="H13" s="513">
        <v>72800</v>
      </c>
      <c r="I13" s="513">
        <v>75600</v>
      </c>
      <c r="J13" s="513">
        <v>57600</v>
      </c>
    </row>
    <row r="14" spans="1:16" x14ac:dyDescent="0.3">
      <c r="A14" s="347">
        <v>20261</v>
      </c>
      <c r="B14" s="510" t="s">
        <v>247</v>
      </c>
      <c r="C14" s="385" t="s">
        <v>41</v>
      </c>
      <c r="D14" s="385" t="s">
        <v>305</v>
      </c>
      <c r="E14" s="512" t="s">
        <v>246</v>
      </c>
      <c r="F14" s="385" t="s">
        <v>459</v>
      </c>
      <c r="G14" s="385" t="s">
        <v>142</v>
      </c>
      <c r="H14" s="513">
        <v>177100</v>
      </c>
      <c r="I14" s="513">
        <v>182900</v>
      </c>
      <c r="J14" s="513">
        <v>145600</v>
      </c>
    </row>
    <row r="15" spans="1:16" x14ac:dyDescent="0.3">
      <c r="A15" s="347">
        <v>20261</v>
      </c>
      <c r="B15" s="510" t="s">
        <v>268</v>
      </c>
      <c r="C15" s="385" t="s">
        <v>553</v>
      </c>
      <c r="D15" s="385" t="s">
        <v>467</v>
      </c>
      <c r="E15" s="510" t="s">
        <v>268</v>
      </c>
      <c r="F15" s="385" t="s">
        <v>554</v>
      </c>
      <c r="G15" s="385" t="s">
        <v>555</v>
      </c>
      <c r="H15" s="513">
        <v>352500</v>
      </c>
      <c r="I15" s="513">
        <v>365000</v>
      </c>
      <c r="J15" s="513">
        <v>293900</v>
      </c>
    </row>
    <row r="16" spans="1:16" x14ac:dyDescent="0.3">
      <c r="A16" s="510">
        <v>20254</v>
      </c>
      <c r="B16" s="510" t="s">
        <v>239</v>
      </c>
      <c r="C16" s="385" t="s">
        <v>301</v>
      </c>
      <c r="D16" s="385" t="s">
        <v>302</v>
      </c>
      <c r="E16" s="510" t="s">
        <v>239</v>
      </c>
      <c r="F16" s="385" t="s">
        <v>302</v>
      </c>
      <c r="G16" s="385" t="s">
        <v>301</v>
      </c>
      <c r="H16" s="385">
        <v>24601</v>
      </c>
      <c r="I16" s="385">
        <v>25074</v>
      </c>
      <c r="J16" s="385">
        <v>22078.26</v>
      </c>
      <c r="N16" s="363"/>
      <c r="O16" s="363"/>
      <c r="P16" s="363"/>
    </row>
    <row r="17" spans="1:19" x14ac:dyDescent="0.3">
      <c r="A17" s="510">
        <v>20254</v>
      </c>
      <c r="B17" s="510" t="s">
        <v>244</v>
      </c>
      <c r="C17" s="385" t="s">
        <v>544</v>
      </c>
      <c r="D17" s="511" t="s">
        <v>545</v>
      </c>
      <c r="E17" s="510" t="s">
        <v>244</v>
      </c>
      <c r="F17" s="385" t="s">
        <v>545</v>
      </c>
      <c r="G17" s="385" t="s">
        <v>544</v>
      </c>
      <c r="H17" s="385">
        <v>62151</v>
      </c>
      <c r="I17" s="385">
        <v>62837</v>
      </c>
      <c r="J17" s="385">
        <v>52247.69</v>
      </c>
      <c r="N17" s="363"/>
      <c r="O17" s="363"/>
      <c r="P17" s="363"/>
    </row>
    <row r="18" spans="1:19" x14ac:dyDescent="0.3">
      <c r="A18" s="510">
        <v>20254</v>
      </c>
      <c r="B18" s="510" t="s">
        <v>242</v>
      </c>
      <c r="C18" s="385" t="s">
        <v>145</v>
      </c>
      <c r="D18" s="511" t="s">
        <v>303</v>
      </c>
      <c r="E18" s="356" t="s">
        <v>241</v>
      </c>
      <c r="F18" s="385" t="s">
        <v>546</v>
      </c>
      <c r="G18" s="385" t="s">
        <v>547</v>
      </c>
      <c r="H18" s="385">
        <v>8487</v>
      </c>
      <c r="I18" s="385">
        <v>8548</v>
      </c>
      <c r="J18" s="385">
        <v>11374.42</v>
      </c>
      <c r="N18" s="363"/>
      <c r="O18" s="363"/>
      <c r="P18" s="363"/>
    </row>
    <row r="19" spans="1:19" x14ac:dyDescent="0.3">
      <c r="A19" s="510">
        <v>20254</v>
      </c>
      <c r="B19" s="510" t="s">
        <v>258</v>
      </c>
      <c r="C19" s="385" t="s">
        <v>40</v>
      </c>
      <c r="D19" s="511" t="s">
        <v>548</v>
      </c>
      <c r="E19" s="510" t="s">
        <v>266</v>
      </c>
      <c r="F19" s="264" t="s">
        <v>466</v>
      </c>
      <c r="G19" s="385" t="s">
        <v>133</v>
      </c>
      <c r="H19" s="385">
        <v>687919</v>
      </c>
      <c r="I19" s="385">
        <v>714814</v>
      </c>
      <c r="J19" s="385">
        <v>582809.65</v>
      </c>
      <c r="N19" s="363"/>
      <c r="O19" s="363"/>
      <c r="P19" s="363"/>
    </row>
    <row r="20" spans="1:19" x14ac:dyDescent="0.3">
      <c r="A20" s="510">
        <v>20254</v>
      </c>
      <c r="B20" s="510" t="s">
        <v>258</v>
      </c>
      <c r="C20" s="385" t="s">
        <v>40</v>
      </c>
      <c r="D20" s="511" t="s">
        <v>548</v>
      </c>
      <c r="E20" s="510" t="s">
        <v>264</v>
      </c>
      <c r="F20" s="385" t="s">
        <v>549</v>
      </c>
      <c r="G20" s="385" t="s">
        <v>550</v>
      </c>
      <c r="H20" s="385">
        <v>435161</v>
      </c>
      <c r="I20" s="385">
        <v>449973</v>
      </c>
      <c r="J20" s="385">
        <v>372368.74</v>
      </c>
      <c r="N20" s="363"/>
      <c r="O20" s="363"/>
      <c r="P20" s="363"/>
    </row>
    <row r="21" spans="1:19" x14ac:dyDescent="0.3">
      <c r="A21" s="510">
        <v>20254</v>
      </c>
      <c r="B21" s="510" t="s">
        <v>258</v>
      </c>
      <c r="C21" s="385" t="s">
        <v>40</v>
      </c>
      <c r="D21" s="511" t="s">
        <v>548</v>
      </c>
      <c r="E21" s="510" t="s">
        <v>262</v>
      </c>
      <c r="F21" s="385" t="s">
        <v>316</v>
      </c>
      <c r="G21" s="385" t="s">
        <v>137</v>
      </c>
      <c r="H21" s="385">
        <v>436811</v>
      </c>
      <c r="I21" s="385">
        <v>457470</v>
      </c>
      <c r="J21" s="385">
        <v>369490.78</v>
      </c>
      <c r="N21" s="363"/>
      <c r="O21" s="363"/>
      <c r="P21" s="363"/>
    </row>
    <row r="22" spans="1:19" x14ac:dyDescent="0.3">
      <c r="A22" s="510">
        <v>20254</v>
      </c>
      <c r="B22" s="510" t="s">
        <v>258</v>
      </c>
      <c r="C22" s="385" t="s">
        <v>40</v>
      </c>
      <c r="D22" s="385" t="s">
        <v>548</v>
      </c>
      <c r="E22" s="510" t="s">
        <v>260</v>
      </c>
      <c r="F22" s="385" t="s">
        <v>315</v>
      </c>
      <c r="G22" s="385" t="s">
        <v>136</v>
      </c>
      <c r="H22" s="385">
        <v>606109</v>
      </c>
      <c r="I22" s="385">
        <v>630108</v>
      </c>
      <c r="J22" s="385">
        <v>515809.84</v>
      </c>
      <c r="N22" s="363"/>
      <c r="O22" s="363"/>
      <c r="P22" s="363"/>
    </row>
    <row r="23" spans="1:19" x14ac:dyDescent="0.3">
      <c r="A23" s="510">
        <v>20254</v>
      </c>
      <c r="B23" s="510" t="s">
        <v>258</v>
      </c>
      <c r="C23" s="385" t="s">
        <v>40</v>
      </c>
      <c r="D23" s="385" t="s">
        <v>548</v>
      </c>
      <c r="E23" s="510" t="s">
        <v>257</v>
      </c>
      <c r="F23" s="385" t="s">
        <v>464</v>
      </c>
      <c r="G23" s="385" t="s">
        <v>551</v>
      </c>
      <c r="H23" s="385">
        <v>313400</v>
      </c>
      <c r="I23" s="385">
        <v>326606</v>
      </c>
      <c r="J23" s="385">
        <v>257613.6</v>
      </c>
      <c r="N23" s="363"/>
      <c r="O23" s="363"/>
      <c r="P23" s="363"/>
    </row>
    <row r="24" spans="1:19" x14ac:dyDescent="0.3">
      <c r="A24" s="510">
        <v>20254</v>
      </c>
      <c r="B24" s="510" t="s">
        <v>247</v>
      </c>
      <c r="C24" s="385" t="s">
        <v>41</v>
      </c>
      <c r="D24" s="385" t="s">
        <v>305</v>
      </c>
      <c r="E24" s="510" t="s">
        <v>255</v>
      </c>
      <c r="F24" s="385" t="s">
        <v>463</v>
      </c>
      <c r="G24" s="385" t="s">
        <v>552</v>
      </c>
      <c r="H24" s="385">
        <v>134647</v>
      </c>
      <c r="I24" s="385">
        <v>138681</v>
      </c>
      <c r="J24" s="385">
        <v>114925</v>
      </c>
      <c r="N24" s="363"/>
      <c r="O24" s="363"/>
      <c r="P24" s="363"/>
    </row>
    <row r="25" spans="1:19" x14ac:dyDescent="0.3">
      <c r="A25" s="510">
        <v>20254</v>
      </c>
      <c r="B25" s="510" t="s">
        <v>247</v>
      </c>
      <c r="C25" s="385" t="s">
        <v>41</v>
      </c>
      <c r="D25" s="385" t="s">
        <v>305</v>
      </c>
      <c r="E25" s="510" t="s">
        <v>253</v>
      </c>
      <c r="F25" s="385" t="s">
        <v>462</v>
      </c>
      <c r="G25" s="385" t="s">
        <v>139</v>
      </c>
      <c r="H25" s="385">
        <v>433177</v>
      </c>
      <c r="I25" s="385">
        <v>444543</v>
      </c>
      <c r="J25" s="385">
        <v>350639.11</v>
      </c>
      <c r="N25" s="363"/>
      <c r="O25" s="363"/>
      <c r="P25" s="363"/>
    </row>
    <row r="26" spans="1:19" x14ac:dyDescent="0.3">
      <c r="A26" s="510">
        <v>20254</v>
      </c>
      <c r="B26" s="510" t="s">
        <v>247</v>
      </c>
      <c r="C26" s="385" t="s">
        <v>41</v>
      </c>
      <c r="D26" s="385" t="s">
        <v>305</v>
      </c>
      <c r="E26" s="510" t="s">
        <v>251</v>
      </c>
      <c r="F26" s="385" t="s">
        <v>461</v>
      </c>
      <c r="G26" s="385" t="s">
        <v>140</v>
      </c>
      <c r="H26" s="385">
        <v>364183</v>
      </c>
      <c r="I26" s="385">
        <v>377030</v>
      </c>
      <c r="J26" s="385">
        <v>299130.81</v>
      </c>
      <c r="N26" s="363"/>
      <c r="O26" s="363"/>
      <c r="P26" s="363"/>
    </row>
    <row r="27" spans="1:19" x14ac:dyDescent="0.3">
      <c r="A27" s="510">
        <v>20254</v>
      </c>
      <c r="B27" s="510" t="s">
        <v>247</v>
      </c>
      <c r="C27" s="385" t="s">
        <v>41</v>
      </c>
      <c r="D27" s="385" t="s">
        <v>305</v>
      </c>
      <c r="E27" s="510" t="s">
        <v>249</v>
      </c>
      <c r="F27" s="385" t="s">
        <v>460</v>
      </c>
      <c r="G27" s="385" t="s">
        <v>141</v>
      </c>
      <c r="H27" s="385">
        <v>72712</v>
      </c>
      <c r="I27" s="385">
        <v>75465</v>
      </c>
      <c r="J27" s="385">
        <v>58497.43</v>
      </c>
      <c r="K27"/>
      <c r="L27"/>
      <c r="M27"/>
      <c r="N27"/>
      <c r="O27"/>
      <c r="P27"/>
    </row>
    <row r="28" spans="1:19" x14ac:dyDescent="0.3">
      <c r="A28" s="510">
        <v>20254</v>
      </c>
      <c r="B28" s="510" t="s">
        <v>247</v>
      </c>
      <c r="C28" s="385" t="s">
        <v>41</v>
      </c>
      <c r="D28" s="385" t="s">
        <v>305</v>
      </c>
      <c r="E28" s="512" t="s">
        <v>246</v>
      </c>
      <c r="F28" s="385" t="s">
        <v>459</v>
      </c>
      <c r="G28" s="385" t="s">
        <v>142</v>
      </c>
      <c r="H28" s="385">
        <v>176604</v>
      </c>
      <c r="I28" s="385">
        <v>182109</v>
      </c>
      <c r="J28" s="385">
        <v>147082.92000000001</v>
      </c>
      <c r="K28"/>
      <c r="L28"/>
      <c r="M28"/>
      <c r="N28"/>
      <c r="O28"/>
      <c r="P28"/>
    </row>
    <row r="29" spans="1:19" x14ac:dyDescent="0.3">
      <c r="A29" s="510">
        <v>20254</v>
      </c>
      <c r="B29" s="510" t="s">
        <v>268</v>
      </c>
      <c r="C29" s="385" t="s">
        <v>553</v>
      </c>
      <c r="D29" s="385" t="s">
        <v>467</v>
      </c>
      <c r="E29" s="510" t="s">
        <v>268</v>
      </c>
      <c r="F29" s="385" t="s">
        <v>554</v>
      </c>
      <c r="G29" s="385" t="s">
        <v>555</v>
      </c>
      <c r="H29" s="385">
        <v>352650</v>
      </c>
      <c r="I29" s="385">
        <v>364808</v>
      </c>
      <c r="J29" s="385">
        <v>297069.84999999998</v>
      </c>
      <c r="K29"/>
      <c r="L29"/>
      <c r="M29"/>
      <c r="N29"/>
      <c r="O29"/>
      <c r="P29"/>
    </row>
    <row r="30" spans="1:19" x14ac:dyDescent="0.3">
      <c r="A30" s="349">
        <v>20253</v>
      </c>
      <c r="B30" s="349" t="s">
        <v>268</v>
      </c>
      <c r="C30" s="347" t="s">
        <v>269</v>
      </c>
      <c r="D30" s="347" t="s">
        <v>299</v>
      </c>
      <c r="E30" s="349" t="s">
        <v>268</v>
      </c>
      <c r="F30" s="347" t="s">
        <v>309</v>
      </c>
      <c r="G30" s="347" t="s">
        <v>267</v>
      </c>
      <c r="H30" s="385">
        <v>353355</v>
      </c>
      <c r="I30" s="385">
        <v>365929</v>
      </c>
      <c r="J30" s="385">
        <v>286735.63</v>
      </c>
      <c r="N30" s="363"/>
      <c r="O30" s="363"/>
      <c r="P30" s="363"/>
    </row>
    <row r="31" spans="1:19" x14ac:dyDescent="0.3">
      <c r="A31" s="349">
        <v>20253</v>
      </c>
      <c r="B31" s="349" t="s">
        <v>258</v>
      </c>
      <c r="C31" s="347" t="s">
        <v>40</v>
      </c>
      <c r="D31" s="358" t="s">
        <v>304</v>
      </c>
      <c r="E31" s="349" t="s">
        <v>266</v>
      </c>
      <c r="F31" s="347" t="s">
        <v>308</v>
      </c>
      <c r="G31" s="347" t="s">
        <v>265</v>
      </c>
      <c r="H31" s="385">
        <v>690483</v>
      </c>
      <c r="I31" s="385">
        <v>719750</v>
      </c>
      <c r="J31" s="385">
        <v>567664.81000000006</v>
      </c>
      <c r="N31" s="363"/>
      <c r="O31" s="363"/>
      <c r="P31" s="363"/>
      <c r="Q31"/>
      <c r="R31"/>
      <c r="S31"/>
    </row>
    <row r="32" spans="1:19" x14ac:dyDescent="0.3">
      <c r="A32" s="349">
        <v>20253</v>
      </c>
      <c r="B32" s="349" t="s">
        <v>258</v>
      </c>
      <c r="C32" s="347" t="s">
        <v>40</v>
      </c>
      <c r="D32" s="358" t="s">
        <v>304</v>
      </c>
      <c r="E32" s="349" t="s">
        <v>264</v>
      </c>
      <c r="F32" s="347" t="s">
        <v>263</v>
      </c>
      <c r="G32" s="347" t="s">
        <v>263</v>
      </c>
      <c r="H32" s="385">
        <v>435184</v>
      </c>
      <c r="I32" s="385">
        <v>451456</v>
      </c>
      <c r="J32" s="385">
        <v>361991.32</v>
      </c>
      <c r="K32" s="362"/>
      <c r="L32" s="362"/>
      <c r="M32" s="362"/>
      <c r="N32" s="363"/>
      <c r="O32" s="363"/>
      <c r="P32" s="363"/>
      <c r="Q32"/>
      <c r="R32"/>
      <c r="S32"/>
    </row>
    <row r="33" spans="1:19" x14ac:dyDescent="0.3">
      <c r="A33" s="349">
        <v>20253</v>
      </c>
      <c r="B33" s="349" t="s">
        <v>258</v>
      </c>
      <c r="C33" s="347" t="s">
        <v>40</v>
      </c>
      <c r="D33" s="358" t="s">
        <v>304</v>
      </c>
      <c r="E33" s="349" t="s">
        <v>262</v>
      </c>
      <c r="F33" s="264" t="s">
        <v>316</v>
      </c>
      <c r="G33" s="347" t="s">
        <v>261</v>
      </c>
      <c r="H33" s="385">
        <v>439873</v>
      </c>
      <c r="I33" s="385">
        <v>462162</v>
      </c>
      <c r="J33" s="385">
        <v>363558.28</v>
      </c>
      <c r="K33" s="348"/>
      <c r="L33" s="348"/>
      <c r="M33" s="348"/>
      <c r="N33" s="363"/>
      <c r="O33" s="363"/>
      <c r="P33" s="363"/>
      <c r="Q33"/>
      <c r="R33"/>
      <c r="S33"/>
    </row>
    <row r="34" spans="1:19" x14ac:dyDescent="0.3">
      <c r="A34" s="349">
        <v>20253</v>
      </c>
      <c r="B34" s="349" t="s">
        <v>258</v>
      </c>
      <c r="C34" s="347" t="s">
        <v>40</v>
      </c>
      <c r="D34" s="358" t="s">
        <v>304</v>
      </c>
      <c r="E34" s="349" t="s">
        <v>260</v>
      </c>
      <c r="F34" s="347" t="s">
        <v>315</v>
      </c>
      <c r="G34" s="347" t="s">
        <v>259</v>
      </c>
      <c r="H34" s="385">
        <v>607810</v>
      </c>
      <c r="I34" s="385">
        <v>633657</v>
      </c>
      <c r="J34" s="385">
        <v>502433.53</v>
      </c>
      <c r="K34"/>
      <c r="L34"/>
      <c r="M34"/>
      <c r="N34" s="363"/>
      <c r="O34" s="363"/>
      <c r="P34" s="363"/>
      <c r="Q34"/>
      <c r="R34"/>
      <c r="S34"/>
    </row>
    <row r="35" spans="1:19" x14ac:dyDescent="0.3">
      <c r="A35" s="349">
        <v>20253</v>
      </c>
      <c r="B35" s="349" t="s">
        <v>258</v>
      </c>
      <c r="C35" s="347" t="s">
        <v>40</v>
      </c>
      <c r="D35" s="358" t="s">
        <v>304</v>
      </c>
      <c r="E35" s="349" t="s">
        <v>257</v>
      </c>
      <c r="F35" s="347" t="s">
        <v>311</v>
      </c>
      <c r="G35" s="347" t="s">
        <v>256</v>
      </c>
      <c r="H35" s="385">
        <v>315685</v>
      </c>
      <c r="I35" s="385">
        <v>330180</v>
      </c>
      <c r="J35" s="385">
        <v>251800.27</v>
      </c>
      <c r="K35"/>
      <c r="L35"/>
      <c r="M35"/>
      <c r="N35" s="363"/>
      <c r="O35" s="363"/>
      <c r="P35" s="363"/>
      <c r="Q35"/>
      <c r="R35"/>
      <c r="S35"/>
    </row>
    <row r="36" spans="1:19" x14ac:dyDescent="0.3">
      <c r="A36" s="349">
        <v>20253</v>
      </c>
      <c r="B36" s="349" t="s">
        <v>247</v>
      </c>
      <c r="C36" s="347" t="s">
        <v>41</v>
      </c>
      <c r="D36" s="347" t="s">
        <v>305</v>
      </c>
      <c r="E36" s="349" t="s">
        <v>255</v>
      </c>
      <c r="F36" s="347" t="s">
        <v>254</v>
      </c>
      <c r="G36" s="347" t="s">
        <v>254</v>
      </c>
      <c r="H36" s="385">
        <v>134684</v>
      </c>
      <c r="I36" s="385">
        <v>138731</v>
      </c>
      <c r="J36" s="385">
        <v>111617.53</v>
      </c>
      <c r="K36"/>
      <c r="L36"/>
      <c r="M36"/>
      <c r="N36" s="363"/>
      <c r="O36" s="363"/>
      <c r="P36" s="363"/>
      <c r="Q36"/>
      <c r="R36"/>
      <c r="S36"/>
    </row>
    <row r="37" spans="1:19" x14ac:dyDescent="0.3">
      <c r="A37" s="349">
        <v>20253</v>
      </c>
      <c r="B37" s="349" t="s">
        <v>247</v>
      </c>
      <c r="C37" s="347" t="s">
        <v>41</v>
      </c>
      <c r="D37" s="347" t="s">
        <v>305</v>
      </c>
      <c r="E37" s="349" t="s">
        <v>253</v>
      </c>
      <c r="F37" s="347" t="s">
        <v>310</v>
      </c>
      <c r="G37" s="347" t="s">
        <v>252</v>
      </c>
      <c r="H37" s="385">
        <v>434149</v>
      </c>
      <c r="I37" s="385">
        <v>445793</v>
      </c>
      <c r="J37" s="385">
        <v>342470.62</v>
      </c>
      <c r="K37"/>
      <c r="L37"/>
      <c r="M37"/>
      <c r="N37" s="363"/>
      <c r="O37" s="363"/>
      <c r="P37" s="363"/>
      <c r="Q37"/>
      <c r="R37"/>
      <c r="S37"/>
    </row>
    <row r="38" spans="1:19" x14ac:dyDescent="0.3">
      <c r="A38" s="349">
        <v>20253</v>
      </c>
      <c r="B38" s="349" t="s">
        <v>247</v>
      </c>
      <c r="C38" s="347" t="s">
        <v>41</v>
      </c>
      <c r="D38" s="347" t="s">
        <v>305</v>
      </c>
      <c r="E38" s="349" t="s">
        <v>251</v>
      </c>
      <c r="F38" s="347" t="s">
        <v>312</v>
      </c>
      <c r="G38" s="347" t="s">
        <v>250</v>
      </c>
      <c r="H38" s="385">
        <v>365250</v>
      </c>
      <c r="I38" s="385">
        <v>378294</v>
      </c>
      <c r="J38" s="385">
        <v>291658.17</v>
      </c>
      <c r="K38"/>
      <c r="L38"/>
      <c r="M38"/>
      <c r="N38" s="363"/>
      <c r="O38" s="363"/>
      <c r="P38" s="363"/>
      <c r="Q38"/>
      <c r="R38"/>
      <c r="S38"/>
    </row>
    <row r="39" spans="1:19" x14ac:dyDescent="0.3">
      <c r="A39" s="349">
        <v>20253</v>
      </c>
      <c r="B39" s="349" t="s">
        <v>247</v>
      </c>
      <c r="C39" s="347" t="s">
        <v>41</v>
      </c>
      <c r="D39" s="347" t="s">
        <v>305</v>
      </c>
      <c r="E39" s="349" t="s">
        <v>249</v>
      </c>
      <c r="F39" s="347" t="s">
        <v>248</v>
      </c>
      <c r="G39" s="347" t="s">
        <v>313</v>
      </c>
      <c r="H39" s="385">
        <v>72942</v>
      </c>
      <c r="I39" s="385">
        <v>75605</v>
      </c>
      <c r="J39" s="385">
        <v>56763.13</v>
      </c>
      <c r="K39"/>
      <c r="L39"/>
      <c r="M39"/>
      <c r="N39" s="363"/>
      <c r="O39" s="363"/>
      <c r="P39" s="363"/>
      <c r="Q39"/>
      <c r="R39"/>
      <c r="S39"/>
    </row>
    <row r="40" spans="1:19" x14ac:dyDescent="0.3">
      <c r="A40" s="349">
        <v>20253</v>
      </c>
      <c r="B40" s="349" t="s">
        <v>247</v>
      </c>
      <c r="C40" s="347" t="s">
        <v>41</v>
      </c>
      <c r="D40" s="347" t="s">
        <v>305</v>
      </c>
      <c r="E40" s="349" t="s">
        <v>246</v>
      </c>
      <c r="F40" s="347" t="s">
        <v>314</v>
      </c>
      <c r="G40" s="347" t="s">
        <v>245</v>
      </c>
      <c r="H40" s="385">
        <v>177188</v>
      </c>
      <c r="I40" s="385">
        <v>182862</v>
      </c>
      <c r="J40" s="385">
        <v>143789.57999999999</v>
      </c>
      <c r="K40"/>
      <c r="L40"/>
      <c r="M40"/>
      <c r="N40" s="363"/>
      <c r="O40" s="363"/>
      <c r="P40" s="363"/>
      <c r="Q40"/>
      <c r="R40"/>
      <c r="S40"/>
    </row>
    <row r="41" spans="1:19" x14ac:dyDescent="0.3">
      <c r="A41" s="349">
        <v>20253</v>
      </c>
      <c r="B41" s="349" t="s">
        <v>244</v>
      </c>
      <c r="C41" s="347" t="s">
        <v>243</v>
      </c>
      <c r="D41" s="347" t="s">
        <v>300</v>
      </c>
      <c r="E41" s="349" t="s">
        <v>244</v>
      </c>
      <c r="F41" s="347" t="s">
        <v>300</v>
      </c>
      <c r="G41" s="347" t="s">
        <v>243</v>
      </c>
      <c r="H41" s="385">
        <v>63523</v>
      </c>
      <c r="I41" s="385">
        <v>64285</v>
      </c>
      <c r="J41" s="385">
        <v>52448.49</v>
      </c>
      <c r="K41"/>
      <c r="L41"/>
      <c r="M41"/>
    </row>
    <row r="42" spans="1:19" x14ac:dyDescent="0.3">
      <c r="A42" s="349">
        <v>20253</v>
      </c>
      <c r="B42" s="349" t="s">
        <v>242</v>
      </c>
      <c r="C42" s="347" t="s">
        <v>240</v>
      </c>
      <c r="D42" s="347" t="s">
        <v>303</v>
      </c>
      <c r="E42" s="356" t="s">
        <v>241</v>
      </c>
      <c r="F42" s="347" t="s">
        <v>240</v>
      </c>
      <c r="G42" s="347" t="s">
        <v>240</v>
      </c>
      <c r="H42" s="385">
        <v>14517</v>
      </c>
      <c r="I42" s="385">
        <v>14671</v>
      </c>
      <c r="J42" s="385">
        <v>14687.130000000001</v>
      </c>
    </row>
    <row r="43" spans="1:19" x14ac:dyDescent="0.3">
      <c r="A43" s="349">
        <v>20253</v>
      </c>
      <c r="B43" s="349" t="s">
        <v>239</v>
      </c>
      <c r="C43" s="347" t="s">
        <v>301</v>
      </c>
      <c r="D43" s="347" t="s">
        <v>302</v>
      </c>
      <c r="E43" s="349" t="s">
        <v>239</v>
      </c>
      <c r="F43" s="347" t="s">
        <v>302</v>
      </c>
      <c r="G43" s="347" t="s">
        <v>301</v>
      </c>
      <c r="H43" s="385">
        <v>30057</v>
      </c>
      <c r="I43" s="385">
        <v>30639</v>
      </c>
      <c r="J43" s="385">
        <v>24392.49</v>
      </c>
      <c r="K43"/>
      <c r="L43"/>
      <c r="M43"/>
    </row>
    <row r="44" spans="1:19" x14ac:dyDescent="0.3">
      <c r="A44" s="349">
        <v>20252</v>
      </c>
      <c r="B44" s="349" t="s">
        <v>268</v>
      </c>
      <c r="C44" s="347" t="s">
        <v>269</v>
      </c>
      <c r="D44" s="347" t="s">
        <v>299</v>
      </c>
      <c r="E44" s="349" t="s">
        <v>268</v>
      </c>
      <c r="F44" s="347" t="s">
        <v>309</v>
      </c>
      <c r="G44" s="347" t="s">
        <v>267</v>
      </c>
      <c r="H44">
        <v>353804</v>
      </c>
      <c r="I44">
        <v>366379</v>
      </c>
      <c r="J44">
        <v>297564.89</v>
      </c>
    </row>
    <row r="45" spans="1:19" x14ac:dyDescent="0.3">
      <c r="A45" s="349">
        <v>20252</v>
      </c>
      <c r="B45" s="349" t="s">
        <v>258</v>
      </c>
      <c r="C45" s="347" t="s">
        <v>40</v>
      </c>
      <c r="D45" s="358" t="s">
        <v>304</v>
      </c>
      <c r="E45" s="349" t="s">
        <v>266</v>
      </c>
      <c r="F45" s="347" t="s">
        <v>308</v>
      </c>
      <c r="G45" s="347" t="s">
        <v>265</v>
      </c>
      <c r="H45">
        <v>688388</v>
      </c>
      <c r="I45">
        <v>718028</v>
      </c>
      <c r="J45">
        <v>581774.11</v>
      </c>
    </row>
    <row r="46" spans="1:19" x14ac:dyDescent="0.3">
      <c r="A46" s="349">
        <v>20252</v>
      </c>
      <c r="B46" s="349" t="s">
        <v>258</v>
      </c>
      <c r="C46" s="347" t="s">
        <v>40</v>
      </c>
      <c r="D46" s="358" t="s">
        <v>304</v>
      </c>
      <c r="E46" s="349" t="s">
        <v>264</v>
      </c>
      <c r="F46" s="347" t="s">
        <v>263</v>
      </c>
      <c r="G46" s="347" t="s">
        <v>263</v>
      </c>
      <c r="H46">
        <v>434001</v>
      </c>
      <c r="I46">
        <v>450447</v>
      </c>
      <c r="J46">
        <v>371337.47</v>
      </c>
    </row>
    <row r="47" spans="1:19" x14ac:dyDescent="0.3">
      <c r="A47" s="349">
        <v>20252</v>
      </c>
      <c r="B47" s="349" t="s">
        <v>258</v>
      </c>
      <c r="C47" s="347" t="s">
        <v>40</v>
      </c>
      <c r="D47" s="358" t="s">
        <v>304</v>
      </c>
      <c r="E47" s="349" t="s">
        <v>262</v>
      </c>
      <c r="F47" s="264" t="s">
        <v>316</v>
      </c>
      <c r="G47" s="347" t="s">
        <v>261</v>
      </c>
      <c r="H47">
        <v>439308</v>
      </c>
      <c r="I47">
        <v>461598</v>
      </c>
      <c r="J47">
        <v>371902.61</v>
      </c>
    </row>
    <row r="48" spans="1:19" x14ac:dyDescent="0.3">
      <c r="A48" s="349">
        <v>20252</v>
      </c>
      <c r="B48" s="349" t="s">
        <v>258</v>
      </c>
      <c r="C48" s="347" t="s">
        <v>40</v>
      </c>
      <c r="D48" s="358" t="s">
        <v>304</v>
      </c>
      <c r="E48" s="349" t="s">
        <v>260</v>
      </c>
      <c r="F48" s="347" t="s">
        <v>315</v>
      </c>
      <c r="G48" s="347" t="s">
        <v>259</v>
      </c>
      <c r="H48">
        <v>606750</v>
      </c>
      <c r="I48">
        <v>633045</v>
      </c>
      <c r="J48">
        <v>515646.85</v>
      </c>
    </row>
    <row r="49" spans="1:10" x14ac:dyDescent="0.3">
      <c r="A49" s="349">
        <v>20252</v>
      </c>
      <c r="B49" s="349" t="s">
        <v>258</v>
      </c>
      <c r="C49" s="347" t="s">
        <v>40</v>
      </c>
      <c r="D49" s="358" t="s">
        <v>304</v>
      </c>
      <c r="E49" s="349" t="s">
        <v>257</v>
      </c>
      <c r="F49" s="347" t="s">
        <v>311</v>
      </c>
      <c r="G49" s="347" t="s">
        <v>256</v>
      </c>
      <c r="H49">
        <v>315307</v>
      </c>
      <c r="I49">
        <v>330200</v>
      </c>
      <c r="J49">
        <v>257813.74</v>
      </c>
    </row>
    <row r="50" spans="1:10" x14ac:dyDescent="0.3">
      <c r="A50" s="349">
        <v>20252</v>
      </c>
      <c r="B50" s="349" t="s">
        <v>247</v>
      </c>
      <c r="C50" s="347" t="s">
        <v>41</v>
      </c>
      <c r="D50" s="347" t="s">
        <v>305</v>
      </c>
      <c r="E50" s="349" t="s">
        <v>255</v>
      </c>
      <c r="F50" s="347" t="s">
        <v>254</v>
      </c>
      <c r="G50" s="347" t="s">
        <v>254</v>
      </c>
      <c r="H50">
        <v>134743</v>
      </c>
      <c r="I50">
        <v>138811</v>
      </c>
      <c r="J50">
        <v>114835.51</v>
      </c>
    </row>
    <row r="51" spans="1:10" x14ac:dyDescent="0.3">
      <c r="A51" s="349">
        <v>20252</v>
      </c>
      <c r="B51" s="349" t="s">
        <v>247</v>
      </c>
      <c r="C51" s="347" t="s">
        <v>41</v>
      </c>
      <c r="D51" s="347" t="s">
        <v>305</v>
      </c>
      <c r="E51" s="349" t="s">
        <v>253</v>
      </c>
      <c r="F51" s="347" t="s">
        <v>310</v>
      </c>
      <c r="G51" s="347" t="s">
        <v>252</v>
      </c>
      <c r="H51">
        <v>434106</v>
      </c>
      <c r="I51">
        <v>445601</v>
      </c>
      <c r="J51">
        <v>350878.97</v>
      </c>
    </row>
    <row r="52" spans="1:10" x14ac:dyDescent="0.3">
      <c r="A52" s="349">
        <v>20252</v>
      </c>
      <c r="B52" s="349" t="s">
        <v>247</v>
      </c>
      <c r="C52" s="347" t="s">
        <v>41</v>
      </c>
      <c r="D52" s="347" t="s">
        <v>305</v>
      </c>
      <c r="E52" s="349" t="s">
        <v>251</v>
      </c>
      <c r="F52" s="347" t="s">
        <v>312</v>
      </c>
      <c r="G52" s="347" t="s">
        <v>250</v>
      </c>
      <c r="H52">
        <v>365063</v>
      </c>
      <c r="I52">
        <v>377938</v>
      </c>
      <c r="J52">
        <v>299231.44</v>
      </c>
    </row>
    <row r="53" spans="1:10" x14ac:dyDescent="0.3">
      <c r="A53" s="349">
        <v>20252</v>
      </c>
      <c r="B53" s="349" t="s">
        <v>247</v>
      </c>
      <c r="C53" s="347" t="s">
        <v>41</v>
      </c>
      <c r="D53" s="347" t="s">
        <v>305</v>
      </c>
      <c r="E53" s="349" t="s">
        <v>249</v>
      </c>
      <c r="F53" s="347" t="s">
        <v>248</v>
      </c>
      <c r="G53" s="347" t="s">
        <v>313</v>
      </c>
      <c r="H53">
        <v>72957</v>
      </c>
      <c r="I53">
        <v>75633</v>
      </c>
      <c r="J53">
        <v>58519.33</v>
      </c>
    </row>
    <row r="54" spans="1:10" x14ac:dyDescent="0.3">
      <c r="A54" s="349">
        <v>20252</v>
      </c>
      <c r="B54" s="349" t="s">
        <v>247</v>
      </c>
      <c r="C54" s="347" t="s">
        <v>41</v>
      </c>
      <c r="D54" s="347" t="s">
        <v>305</v>
      </c>
      <c r="E54" s="349" t="s">
        <v>246</v>
      </c>
      <c r="F54" s="347" t="s">
        <v>314</v>
      </c>
      <c r="G54" s="347" t="s">
        <v>245</v>
      </c>
      <c r="H54">
        <v>177281</v>
      </c>
      <c r="I54">
        <v>182885</v>
      </c>
      <c r="J54">
        <v>147529.26</v>
      </c>
    </row>
    <row r="55" spans="1:10" x14ac:dyDescent="0.3">
      <c r="A55" s="349">
        <v>20252</v>
      </c>
      <c r="B55" s="349" t="s">
        <v>244</v>
      </c>
      <c r="C55" s="347" t="s">
        <v>243</v>
      </c>
      <c r="D55" s="347" t="s">
        <v>300</v>
      </c>
      <c r="E55" s="349" t="s">
        <v>244</v>
      </c>
      <c r="F55" s="347" t="s">
        <v>300</v>
      </c>
      <c r="G55" s="347" t="s">
        <v>243</v>
      </c>
      <c r="H55">
        <v>63185</v>
      </c>
      <c r="I55">
        <v>63935</v>
      </c>
      <c r="J55">
        <v>52455.360000000001</v>
      </c>
    </row>
    <row r="56" spans="1:10" x14ac:dyDescent="0.3">
      <c r="A56" s="349">
        <v>20252</v>
      </c>
      <c r="B56" s="349" t="s">
        <v>242</v>
      </c>
      <c r="C56" s="347" t="s">
        <v>240</v>
      </c>
      <c r="D56" s="347" t="s">
        <v>303</v>
      </c>
      <c r="E56" s="356" t="s">
        <v>241</v>
      </c>
      <c r="F56" s="347" t="s">
        <v>240</v>
      </c>
      <c r="G56" s="347" t="s">
        <v>240</v>
      </c>
      <c r="H56">
        <v>14283</v>
      </c>
      <c r="I56">
        <v>14412</v>
      </c>
      <c r="J56">
        <v>12655.3</v>
      </c>
    </row>
    <row r="57" spans="1:10" x14ac:dyDescent="0.3">
      <c r="A57" s="351">
        <v>20252</v>
      </c>
      <c r="B57" s="349" t="s">
        <v>239</v>
      </c>
      <c r="C57" s="347" t="s">
        <v>301</v>
      </c>
      <c r="D57" s="347" t="s">
        <v>302</v>
      </c>
      <c r="E57" s="349" t="s">
        <v>239</v>
      </c>
      <c r="F57" s="347" t="s">
        <v>302</v>
      </c>
      <c r="G57" s="347" t="s">
        <v>301</v>
      </c>
      <c r="H57">
        <v>28398</v>
      </c>
      <c r="I57">
        <v>28971</v>
      </c>
      <c r="J57">
        <v>22156.78</v>
      </c>
    </row>
    <row r="58" spans="1:10" x14ac:dyDescent="0.3">
      <c r="A58" s="349">
        <v>20251</v>
      </c>
      <c r="B58" s="349" t="s">
        <v>268</v>
      </c>
      <c r="C58" s="347" t="s">
        <v>269</v>
      </c>
      <c r="D58" s="347" t="s">
        <v>299</v>
      </c>
      <c r="E58" s="349" t="s">
        <v>268</v>
      </c>
      <c r="F58" s="347" t="s">
        <v>309</v>
      </c>
      <c r="G58" s="347" t="s">
        <v>267</v>
      </c>
      <c r="H58" s="347">
        <v>354423</v>
      </c>
      <c r="I58" s="347">
        <v>366767</v>
      </c>
      <c r="J58" s="347">
        <v>295920.44</v>
      </c>
    </row>
    <row r="59" spans="1:10" x14ac:dyDescent="0.3">
      <c r="A59" s="349">
        <v>20251</v>
      </c>
      <c r="B59" s="349" t="s">
        <v>258</v>
      </c>
      <c r="C59" s="347" t="s">
        <v>40</v>
      </c>
      <c r="D59" s="358" t="s">
        <v>304</v>
      </c>
      <c r="E59" s="349" t="s">
        <v>266</v>
      </c>
      <c r="F59" s="347" t="s">
        <v>308</v>
      </c>
      <c r="G59" s="347" t="s">
        <v>265</v>
      </c>
      <c r="H59" s="347">
        <v>690565</v>
      </c>
      <c r="I59" s="347">
        <v>718951</v>
      </c>
      <c r="J59" s="347">
        <v>576586.43000000005</v>
      </c>
    </row>
    <row r="60" spans="1:10" x14ac:dyDescent="0.3">
      <c r="A60" s="349">
        <v>20251</v>
      </c>
      <c r="B60" s="349" t="s">
        <v>258</v>
      </c>
      <c r="C60" s="347" t="s">
        <v>40</v>
      </c>
      <c r="D60" s="358" t="s">
        <v>304</v>
      </c>
      <c r="E60" s="349" t="s">
        <v>264</v>
      </c>
      <c r="F60" s="347" t="s">
        <v>263</v>
      </c>
      <c r="G60" s="347" t="s">
        <v>263</v>
      </c>
      <c r="H60" s="347">
        <v>436534</v>
      </c>
      <c r="I60" s="347">
        <v>452512</v>
      </c>
      <c r="J60" s="347">
        <v>370374.54</v>
      </c>
    </row>
    <row r="61" spans="1:10" x14ac:dyDescent="0.3">
      <c r="A61" s="349">
        <v>20251</v>
      </c>
      <c r="B61" s="349" t="s">
        <v>258</v>
      </c>
      <c r="C61" s="347" t="s">
        <v>40</v>
      </c>
      <c r="D61" s="358" t="s">
        <v>304</v>
      </c>
      <c r="E61" s="349" t="s">
        <v>262</v>
      </c>
      <c r="F61" s="264" t="s">
        <v>316</v>
      </c>
      <c r="G61" s="347" t="s">
        <v>261</v>
      </c>
      <c r="H61" s="347">
        <v>440711</v>
      </c>
      <c r="I61" s="347">
        <v>462496</v>
      </c>
      <c r="J61" s="347">
        <v>366152.8</v>
      </c>
    </row>
    <row r="62" spans="1:10" x14ac:dyDescent="0.3">
      <c r="A62" s="349">
        <v>20251</v>
      </c>
      <c r="B62" s="349" t="s">
        <v>258</v>
      </c>
      <c r="C62" s="347" t="s">
        <v>40</v>
      </c>
      <c r="D62" s="358" t="s">
        <v>304</v>
      </c>
      <c r="E62" s="349" t="s">
        <v>260</v>
      </c>
      <c r="F62" s="347" t="s">
        <v>315</v>
      </c>
      <c r="G62" s="347" t="s">
        <v>259</v>
      </c>
      <c r="H62" s="347">
        <v>609382</v>
      </c>
      <c r="I62" s="347">
        <v>634874</v>
      </c>
      <c r="J62" s="347">
        <v>511661.25</v>
      </c>
    </row>
    <row r="63" spans="1:10" x14ac:dyDescent="0.3">
      <c r="A63" s="349">
        <v>20251</v>
      </c>
      <c r="B63" s="349" t="s">
        <v>258</v>
      </c>
      <c r="C63" s="347" t="s">
        <v>40</v>
      </c>
      <c r="D63" s="358" t="s">
        <v>304</v>
      </c>
      <c r="E63" s="349" t="s">
        <v>257</v>
      </c>
      <c r="F63" s="347" t="s">
        <v>311</v>
      </c>
      <c r="G63" s="347" t="s">
        <v>256</v>
      </c>
      <c r="H63" s="347">
        <v>316298</v>
      </c>
      <c r="I63" s="347">
        <v>330453</v>
      </c>
      <c r="J63" s="347">
        <v>254564.44</v>
      </c>
    </row>
    <row r="64" spans="1:10" x14ac:dyDescent="0.3">
      <c r="A64" s="349">
        <v>20251</v>
      </c>
      <c r="B64" s="349" t="s">
        <v>247</v>
      </c>
      <c r="C64" s="347" t="s">
        <v>41</v>
      </c>
      <c r="D64" s="347" t="s">
        <v>305</v>
      </c>
      <c r="E64" s="349" t="s">
        <v>255</v>
      </c>
      <c r="F64" s="347" t="s">
        <v>254</v>
      </c>
      <c r="G64" s="347" t="s">
        <v>254</v>
      </c>
      <c r="H64" s="347">
        <v>135147</v>
      </c>
      <c r="I64" s="347">
        <v>139181</v>
      </c>
      <c r="J64" s="347">
        <v>114205.87</v>
      </c>
    </row>
    <row r="65" spans="1:10" x14ac:dyDescent="0.3">
      <c r="A65" s="349">
        <v>20251</v>
      </c>
      <c r="B65" s="349" t="s">
        <v>247</v>
      </c>
      <c r="C65" s="347" t="s">
        <v>41</v>
      </c>
      <c r="D65" s="347" t="s">
        <v>305</v>
      </c>
      <c r="E65" s="349" t="s">
        <v>253</v>
      </c>
      <c r="F65" s="347" t="s">
        <v>310</v>
      </c>
      <c r="G65" s="347" t="s">
        <v>252</v>
      </c>
      <c r="H65" s="347">
        <v>434560</v>
      </c>
      <c r="I65" s="347">
        <v>445958</v>
      </c>
      <c r="J65" s="347">
        <v>347594.6</v>
      </c>
    </row>
    <row r="66" spans="1:10" x14ac:dyDescent="0.3">
      <c r="A66" s="349">
        <v>20251</v>
      </c>
      <c r="B66" s="349" t="s">
        <v>247</v>
      </c>
      <c r="C66" s="347" t="s">
        <v>41</v>
      </c>
      <c r="D66" s="347" t="s">
        <v>305</v>
      </c>
      <c r="E66" s="349" t="s">
        <v>251</v>
      </c>
      <c r="F66" s="347" t="s">
        <v>312</v>
      </c>
      <c r="G66" s="347" t="s">
        <v>250</v>
      </c>
      <c r="H66" s="347">
        <v>365757</v>
      </c>
      <c r="I66" s="347">
        <v>378397</v>
      </c>
      <c r="J66" s="347">
        <v>295360.46999999997</v>
      </c>
    </row>
    <row r="67" spans="1:10" x14ac:dyDescent="0.3">
      <c r="A67" s="349">
        <v>20251</v>
      </c>
      <c r="B67" s="349" t="s">
        <v>247</v>
      </c>
      <c r="C67" s="347" t="s">
        <v>41</v>
      </c>
      <c r="D67" s="347" t="s">
        <v>305</v>
      </c>
      <c r="E67" s="349" t="s">
        <v>249</v>
      </c>
      <c r="F67" s="347" t="s">
        <v>248</v>
      </c>
      <c r="G67" s="347" t="s">
        <v>313</v>
      </c>
      <c r="H67" s="347">
        <v>72626</v>
      </c>
      <c r="I67" s="347">
        <v>75199</v>
      </c>
      <c r="J67" s="347">
        <v>57342.01</v>
      </c>
    </row>
    <row r="68" spans="1:10" x14ac:dyDescent="0.3">
      <c r="A68" s="349">
        <v>20251</v>
      </c>
      <c r="B68" s="349" t="s">
        <v>247</v>
      </c>
      <c r="C68" s="347" t="s">
        <v>41</v>
      </c>
      <c r="D68" s="347" t="s">
        <v>305</v>
      </c>
      <c r="E68" s="349" t="s">
        <v>246</v>
      </c>
      <c r="F68" s="347" t="s">
        <v>314</v>
      </c>
      <c r="G68" s="347" t="s">
        <v>245</v>
      </c>
      <c r="H68" s="347">
        <v>177275</v>
      </c>
      <c r="I68" s="347">
        <v>182694</v>
      </c>
      <c r="J68" s="347">
        <v>145770.87</v>
      </c>
    </row>
    <row r="69" spans="1:10" x14ac:dyDescent="0.3">
      <c r="A69" s="349">
        <v>20251</v>
      </c>
      <c r="B69" s="349" t="s">
        <v>244</v>
      </c>
      <c r="C69" s="347" t="s">
        <v>243</v>
      </c>
      <c r="D69" s="347" t="s">
        <v>300</v>
      </c>
      <c r="E69" s="349" t="s">
        <v>244</v>
      </c>
      <c r="F69" s="347" t="s">
        <v>300</v>
      </c>
      <c r="G69" s="347" t="s">
        <v>243</v>
      </c>
      <c r="H69" s="347">
        <v>62293</v>
      </c>
      <c r="I69" s="347">
        <v>63030</v>
      </c>
      <c r="J69" s="347">
        <v>51240</v>
      </c>
    </row>
    <row r="70" spans="1:10" x14ac:dyDescent="0.3">
      <c r="A70" s="349">
        <v>20251</v>
      </c>
      <c r="B70" s="349" t="s">
        <v>242</v>
      </c>
      <c r="C70" s="347" t="s">
        <v>240</v>
      </c>
      <c r="D70" s="347" t="s">
        <v>303</v>
      </c>
      <c r="E70" s="356" t="s">
        <v>241</v>
      </c>
      <c r="F70" s="347" t="s">
        <v>240</v>
      </c>
      <c r="G70" s="347" t="s">
        <v>240</v>
      </c>
      <c r="H70" s="347">
        <v>11337</v>
      </c>
      <c r="I70" s="347">
        <v>11424</v>
      </c>
      <c r="J70" s="347">
        <v>9838.2099999999991</v>
      </c>
    </row>
    <row r="71" spans="1:10" x14ac:dyDescent="0.3">
      <c r="A71" s="351">
        <v>20251</v>
      </c>
      <c r="B71" s="349" t="s">
        <v>239</v>
      </c>
      <c r="C71" s="347" t="s">
        <v>301</v>
      </c>
      <c r="D71" s="347" t="s">
        <v>302</v>
      </c>
      <c r="E71" s="349" t="s">
        <v>239</v>
      </c>
      <c r="F71" s="347" t="s">
        <v>302</v>
      </c>
      <c r="G71" s="347" t="s">
        <v>301</v>
      </c>
      <c r="H71" s="347">
        <v>26218</v>
      </c>
      <c r="I71" s="347">
        <v>26744</v>
      </c>
      <c r="J71" s="347">
        <v>20531.93</v>
      </c>
    </row>
    <row r="72" spans="1:10" x14ac:dyDescent="0.3">
      <c r="A72" s="349">
        <v>20244</v>
      </c>
      <c r="B72" s="349" t="s">
        <v>268</v>
      </c>
      <c r="C72" s="347" t="s">
        <v>269</v>
      </c>
      <c r="D72" s="347" t="s">
        <v>299</v>
      </c>
      <c r="E72" s="349" t="s">
        <v>268</v>
      </c>
      <c r="F72" s="347" t="s">
        <v>309</v>
      </c>
      <c r="G72" s="347" t="s">
        <v>267</v>
      </c>
      <c r="H72" s="347">
        <v>356634</v>
      </c>
      <c r="I72" s="347">
        <v>368648</v>
      </c>
      <c r="J72" s="347">
        <v>301177.69</v>
      </c>
    </row>
    <row r="73" spans="1:10" x14ac:dyDescent="0.3">
      <c r="A73" s="349">
        <v>20244</v>
      </c>
      <c r="B73" s="349" t="s">
        <v>258</v>
      </c>
      <c r="C73" s="347" t="s">
        <v>40</v>
      </c>
      <c r="D73" s="358" t="s">
        <v>304</v>
      </c>
      <c r="E73" s="349" t="s">
        <v>266</v>
      </c>
      <c r="F73" s="347" t="s">
        <v>308</v>
      </c>
      <c r="G73" s="347" t="s">
        <v>265</v>
      </c>
      <c r="H73" s="347">
        <v>689183</v>
      </c>
      <c r="I73" s="347">
        <v>715191</v>
      </c>
      <c r="J73" s="347">
        <v>582339.31000000006</v>
      </c>
    </row>
    <row r="74" spans="1:10" x14ac:dyDescent="0.3">
      <c r="A74" s="349">
        <v>20244</v>
      </c>
      <c r="B74" s="349" t="s">
        <v>258</v>
      </c>
      <c r="C74" s="347" t="s">
        <v>40</v>
      </c>
      <c r="D74" s="358" t="s">
        <v>304</v>
      </c>
      <c r="E74" s="349" t="s">
        <v>264</v>
      </c>
      <c r="F74" s="347" t="s">
        <v>263</v>
      </c>
      <c r="G74" s="347" t="s">
        <v>263</v>
      </c>
      <c r="H74" s="347">
        <v>433831</v>
      </c>
      <c r="I74" s="347">
        <v>448310</v>
      </c>
      <c r="J74" s="347">
        <v>371297.37</v>
      </c>
    </row>
    <row r="75" spans="1:10" x14ac:dyDescent="0.3">
      <c r="A75" s="349">
        <v>20244</v>
      </c>
      <c r="B75" s="349" t="s">
        <v>258</v>
      </c>
      <c r="C75" s="347" t="s">
        <v>40</v>
      </c>
      <c r="D75" s="358" t="s">
        <v>304</v>
      </c>
      <c r="E75" s="349" t="s">
        <v>262</v>
      </c>
      <c r="F75" s="264" t="s">
        <v>316</v>
      </c>
      <c r="G75" s="347" t="s">
        <v>261</v>
      </c>
      <c r="H75" s="347">
        <v>437612</v>
      </c>
      <c r="I75" s="347">
        <v>457549</v>
      </c>
      <c r="J75" s="347">
        <v>369569.4</v>
      </c>
    </row>
    <row r="76" spans="1:10" x14ac:dyDescent="0.3">
      <c r="A76" s="349">
        <v>20244</v>
      </c>
      <c r="B76" s="349" t="s">
        <v>258</v>
      </c>
      <c r="C76" s="347" t="s">
        <v>40</v>
      </c>
      <c r="D76" s="358" t="s">
        <v>304</v>
      </c>
      <c r="E76" s="349" t="s">
        <v>260</v>
      </c>
      <c r="F76" s="347" t="s">
        <v>315</v>
      </c>
      <c r="G76" s="347" t="s">
        <v>259</v>
      </c>
      <c r="H76" s="347">
        <v>605702</v>
      </c>
      <c r="I76" s="347">
        <v>628788</v>
      </c>
      <c r="J76" s="347">
        <v>513954.93</v>
      </c>
    </row>
    <row r="77" spans="1:10" x14ac:dyDescent="0.3">
      <c r="A77" s="349">
        <v>20244</v>
      </c>
      <c r="B77" s="349" t="s">
        <v>258</v>
      </c>
      <c r="C77" s="347" t="s">
        <v>40</v>
      </c>
      <c r="D77" s="358" t="s">
        <v>304</v>
      </c>
      <c r="E77" s="349" t="s">
        <v>257</v>
      </c>
      <c r="F77" s="347" t="s">
        <v>311</v>
      </c>
      <c r="G77" s="347" t="s">
        <v>256</v>
      </c>
      <c r="H77" s="347">
        <v>314935</v>
      </c>
      <c r="I77" s="347">
        <v>327555</v>
      </c>
      <c r="J77" s="347">
        <v>257686.78</v>
      </c>
    </row>
    <row r="78" spans="1:10" x14ac:dyDescent="0.3">
      <c r="A78" s="349">
        <v>20244</v>
      </c>
      <c r="B78" s="349" t="s">
        <v>247</v>
      </c>
      <c r="C78" s="347" t="s">
        <v>41</v>
      </c>
      <c r="D78" s="347" t="s">
        <v>305</v>
      </c>
      <c r="E78" s="349" t="s">
        <v>255</v>
      </c>
      <c r="F78" s="347" t="s">
        <v>254</v>
      </c>
      <c r="G78" s="347" t="s">
        <v>254</v>
      </c>
      <c r="H78" s="347">
        <v>134829</v>
      </c>
      <c r="I78" s="347">
        <v>138604</v>
      </c>
      <c r="J78" s="347">
        <v>114909.91</v>
      </c>
    </row>
    <row r="79" spans="1:10" x14ac:dyDescent="0.3">
      <c r="A79" s="349">
        <v>20244</v>
      </c>
      <c r="B79" s="349" t="s">
        <v>247</v>
      </c>
      <c r="C79" s="347" t="s">
        <v>41</v>
      </c>
      <c r="D79" s="347" t="s">
        <v>305</v>
      </c>
      <c r="E79" s="349" t="s">
        <v>253</v>
      </c>
      <c r="F79" s="347" t="s">
        <v>310</v>
      </c>
      <c r="G79" s="347" t="s">
        <v>252</v>
      </c>
      <c r="H79" s="347">
        <v>435263</v>
      </c>
      <c r="I79" s="347">
        <v>446070</v>
      </c>
      <c r="J79" s="347">
        <v>352051.71</v>
      </c>
    </row>
    <row r="80" spans="1:10" x14ac:dyDescent="0.3">
      <c r="A80" s="349">
        <v>20244</v>
      </c>
      <c r="B80" s="349" t="s">
        <v>247</v>
      </c>
      <c r="C80" s="347" t="s">
        <v>41</v>
      </c>
      <c r="D80" s="347" t="s">
        <v>305</v>
      </c>
      <c r="E80" s="349" t="s">
        <v>251</v>
      </c>
      <c r="F80" s="347" t="s">
        <v>312</v>
      </c>
      <c r="G80" s="347" t="s">
        <v>250</v>
      </c>
      <c r="H80" s="347">
        <v>364837</v>
      </c>
      <c r="I80" s="347">
        <v>376880</v>
      </c>
      <c r="J80" s="347">
        <v>299048.32000000001</v>
      </c>
    </row>
    <row r="81" spans="1:10" x14ac:dyDescent="0.3">
      <c r="A81" s="349">
        <v>20244</v>
      </c>
      <c r="B81" s="349" t="s">
        <v>247</v>
      </c>
      <c r="C81" s="347" t="s">
        <v>41</v>
      </c>
      <c r="D81" s="347" t="s">
        <v>305</v>
      </c>
      <c r="E81" s="349" t="s">
        <v>249</v>
      </c>
      <c r="F81" s="347" t="s">
        <v>248</v>
      </c>
      <c r="G81" s="347" t="s">
        <v>313</v>
      </c>
      <c r="H81" s="347">
        <v>72721</v>
      </c>
      <c r="I81" s="347">
        <v>75274</v>
      </c>
      <c r="J81" s="347">
        <v>58418.87</v>
      </c>
    </row>
    <row r="82" spans="1:10" x14ac:dyDescent="0.3">
      <c r="A82" s="349">
        <v>20244</v>
      </c>
      <c r="B82" s="349" t="s">
        <v>247</v>
      </c>
      <c r="C82" s="347" t="s">
        <v>41</v>
      </c>
      <c r="D82" s="347" t="s">
        <v>305</v>
      </c>
      <c r="E82" s="349" t="s">
        <v>246</v>
      </c>
      <c r="F82" s="347" t="s">
        <v>314</v>
      </c>
      <c r="G82" s="347" t="s">
        <v>245</v>
      </c>
      <c r="H82" s="347">
        <v>177057</v>
      </c>
      <c r="I82" s="347">
        <v>182181</v>
      </c>
      <c r="J82" s="347">
        <v>147388.18</v>
      </c>
    </row>
    <row r="83" spans="1:10" x14ac:dyDescent="0.3">
      <c r="A83" s="349">
        <v>20244</v>
      </c>
      <c r="B83" s="349" t="s">
        <v>244</v>
      </c>
      <c r="C83" s="347" t="s">
        <v>243</v>
      </c>
      <c r="D83" s="347" t="s">
        <v>300</v>
      </c>
      <c r="E83" s="349" t="s">
        <v>244</v>
      </c>
      <c r="F83" s="347" t="s">
        <v>300</v>
      </c>
      <c r="G83" s="347" t="s">
        <v>243</v>
      </c>
      <c r="H83" s="347">
        <v>61911</v>
      </c>
      <c r="I83" s="347">
        <v>62555</v>
      </c>
      <c r="J83" s="347">
        <v>52293.34</v>
      </c>
    </row>
    <row r="84" spans="1:10" x14ac:dyDescent="0.3">
      <c r="A84" s="349">
        <v>20244</v>
      </c>
      <c r="B84" s="349" t="s">
        <v>242</v>
      </c>
      <c r="C84" s="347" t="s">
        <v>240</v>
      </c>
      <c r="D84" s="347" t="s">
        <v>303</v>
      </c>
      <c r="E84" s="356" t="s">
        <v>241</v>
      </c>
      <c r="F84" s="347" t="s">
        <v>240</v>
      </c>
      <c r="G84" s="347" t="s">
        <v>240</v>
      </c>
      <c r="H84" s="347">
        <v>8084</v>
      </c>
      <c r="I84" s="347">
        <v>8137</v>
      </c>
      <c r="J84" s="347">
        <v>10381.719999999999</v>
      </c>
    </row>
    <row r="85" spans="1:10" x14ac:dyDescent="0.3">
      <c r="A85" s="351">
        <v>20244</v>
      </c>
      <c r="B85" s="349" t="s">
        <v>239</v>
      </c>
      <c r="C85" s="347" t="s">
        <v>301</v>
      </c>
      <c r="D85" s="347" t="s">
        <v>302</v>
      </c>
      <c r="E85" s="349" t="s">
        <v>239</v>
      </c>
      <c r="F85" s="347" t="s">
        <v>302</v>
      </c>
      <c r="G85" s="347" t="s">
        <v>301</v>
      </c>
      <c r="H85" s="347">
        <v>24119</v>
      </c>
      <c r="I85" s="347">
        <v>24589</v>
      </c>
      <c r="J85" s="347">
        <v>21365.62</v>
      </c>
    </row>
    <row r="86" spans="1:10" x14ac:dyDescent="0.3">
      <c r="A86" s="349">
        <v>20243</v>
      </c>
      <c r="B86" s="349" t="s">
        <v>268</v>
      </c>
      <c r="C86" s="347" t="s">
        <v>269</v>
      </c>
      <c r="D86" s="347" t="s">
        <v>299</v>
      </c>
      <c r="E86" s="349" t="s">
        <v>268</v>
      </c>
      <c r="F86" s="347" t="s">
        <v>309</v>
      </c>
      <c r="G86" s="347" t="s">
        <v>267</v>
      </c>
      <c r="H86" s="347">
        <v>353457</v>
      </c>
      <c r="I86" s="347">
        <v>365454</v>
      </c>
      <c r="J86" s="347">
        <v>287389.05</v>
      </c>
    </row>
    <row r="87" spans="1:10" x14ac:dyDescent="0.3">
      <c r="A87" s="349">
        <v>20243</v>
      </c>
      <c r="B87" s="349" t="s">
        <v>258</v>
      </c>
      <c r="C87" s="347" t="s">
        <v>40</v>
      </c>
      <c r="D87" s="358" t="s">
        <v>304</v>
      </c>
      <c r="E87" s="349" t="s">
        <v>266</v>
      </c>
      <c r="F87" s="347" t="s">
        <v>308</v>
      </c>
      <c r="G87" s="347" t="s">
        <v>265</v>
      </c>
      <c r="H87" s="347">
        <v>689732</v>
      </c>
      <c r="I87" s="347">
        <v>717232</v>
      </c>
      <c r="J87" s="347">
        <v>564991.01</v>
      </c>
    </row>
    <row r="88" spans="1:10" x14ac:dyDescent="0.3">
      <c r="A88" s="349">
        <v>20243</v>
      </c>
      <c r="B88" s="349" t="s">
        <v>258</v>
      </c>
      <c r="C88" s="347" t="s">
        <v>40</v>
      </c>
      <c r="D88" s="358" t="s">
        <v>304</v>
      </c>
      <c r="E88" s="349" t="s">
        <v>264</v>
      </c>
      <c r="F88" s="347" t="s">
        <v>263</v>
      </c>
      <c r="G88" s="347" t="s">
        <v>263</v>
      </c>
      <c r="H88" s="347">
        <v>435631</v>
      </c>
      <c r="I88" s="347">
        <v>451091</v>
      </c>
      <c r="J88" s="347">
        <v>361936.25</v>
      </c>
    </row>
    <row r="89" spans="1:10" x14ac:dyDescent="0.3">
      <c r="A89" s="349">
        <v>20243</v>
      </c>
      <c r="B89" s="349" t="s">
        <v>258</v>
      </c>
      <c r="C89" s="347" t="s">
        <v>40</v>
      </c>
      <c r="D89" s="358" t="s">
        <v>304</v>
      </c>
      <c r="E89" s="349" t="s">
        <v>262</v>
      </c>
      <c r="F89" s="264" t="s">
        <v>316</v>
      </c>
      <c r="G89" s="347" t="s">
        <v>261</v>
      </c>
      <c r="H89" s="347">
        <v>440553</v>
      </c>
      <c r="I89" s="347">
        <v>461571</v>
      </c>
      <c r="J89" s="347">
        <v>362365.46</v>
      </c>
    </row>
    <row r="90" spans="1:10" x14ac:dyDescent="0.3">
      <c r="A90" s="349">
        <v>20243</v>
      </c>
      <c r="B90" s="349" t="s">
        <v>258</v>
      </c>
      <c r="C90" s="347" t="s">
        <v>40</v>
      </c>
      <c r="D90" s="358" t="s">
        <v>304</v>
      </c>
      <c r="E90" s="349" t="s">
        <v>260</v>
      </c>
      <c r="F90" s="347" t="s">
        <v>315</v>
      </c>
      <c r="G90" s="347" t="s">
        <v>259</v>
      </c>
      <c r="H90" s="347">
        <v>606823</v>
      </c>
      <c r="I90" s="347">
        <v>631640</v>
      </c>
      <c r="J90" s="347">
        <v>499407.08</v>
      </c>
    </row>
    <row r="91" spans="1:10" x14ac:dyDescent="0.3">
      <c r="A91" s="349">
        <v>20243</v>
      </c>
      <c r="B91" s="349" t="s">
        <v>258</v>
      </c>
      <c r="C91" s="347" t="s">
        <v>40</v>
      </c>
      <c r="D91" s="358" t="s">
        <v>304</v>
      </c>
      <c r="E91" s="349" t="s">
        <v>257</v>
      </c>
      <c r="F91" s="347" t="s">
        <v>311</v>
      </c>
      <c r="G91" s="347" t="s">
        <v>256</v>
      </c>
      <c r="H91" s="347">
        <v>315819</v>
      </c>
      <c r="I91" s="347">
        <v>329614</v>
      </c>
      <c r="J91" s="347">
        <v>250657.04</v>
      </c>
    </row>
    <row r="92" spans="1:10" x14ac:dyDescent="0.3">
      <c r="A92" s="349">
        <v>20243</v>
      </c>
      <c r="B92" s="349" t="s">
        <v>247</v>
      </c>
      <c r="C92" s="347" t="s">
        <v>41</v>
      </c>
      <c r="D92" s="347" t="s">
        <v>305</v>
      </c>
      <c r="E92" s="349" t="s">
        <v>255</v>
      </c>
      <c r="F92" s="347" t="s">
        <v>254</v>
      </c>
      <c r="G92" s="347" t="s">
        <v>254</v>
      </c>
      <c r="H92" s="347">
        <v>135131</v>
      </c>
      <c r="I92" s="347">
        <v>138970</v>
      </c>
      <c r="J92" s="347">
        <v>111662.31</v>
      </c>
    </row>
    <row r="93" spans="1:10" x14ac:dyDescent="0.3">
      <c r="A93" s="349">
        <v>20243</v>
      </c>
      <c r="B93" s="349" t="s">
        <v>247</v>
      </c>
      <c r="C93" s="347" t="s">
        <v>41</v>
      </c>
      <c r="D93" s="347" t="s">
        <v>305</v>
      </c>
      <c r="E93" s="349" t="s">
        <v>253</v>
      </c>
      <c r="F93" s="347" t="s">
        <v>310</v>
      </c>
      <c r="G93" s="347" t="s">
        <v>252</v>
      </c>
      <c r="H93" s="347">
        <v>435761</v>
      </c>
      <c r="I93" s="347">
        <v>446407</v>
      </c>
      <c r="J93" s="347">
        <v>342179.48</v>
      </c>
    </row>
    <row r="94" spans="1:10" x14ac:dyDescent="0.3">
      <c r="A94" s="349">
        <v>20243</v>
      </c>
      <c r="B94" s="349" t="s">
        <v>247</v>
      </c>
      <c r="C94" s="347" t="s">
        <v>41</v>
      </c>
      <c r="D94" s="347" t="s">
        <v>305</v>
      </c>
      <c r="E94" s="349" t="s">
        <v>251</v>
      </c>
      <c r="F94" s="347" t="s">
        <v>312</v>
      </c>
      <c r="G94" s="347" t="s">
        <v>250</v>
      </c>
      <c r="H94" s="347">
        <v>365131</v>
      </c>
      <c r="I94" s="347">
        <v>377406</v>
      </c>
      <c r="J94" s="347">
        <v>290136.14</v>
      </c>
    </row>
    <row r="95" spans="1:10" x14ac:dyDescent="0.3">
      <c r="A95" s="349">
        <v>20243</v>
      </c>
      <c r="B95" s="349" t="s">
        <v>247</v>
      </c>
      <c r="C95" s="347" t="s">
        <v>41</v>
      </c>
      <c r="D95" s="347" t="s">
        <v>305</v>
      </c>
      <c r="E95" s="349" t="s">
        <v>249</v>
      </c>
      <c r="F95" s="347" t="s">
        <v>248</v>
      </c>
      <c r="G95" s="347" t="s">
        <v>313</v>
      </c>
      <c r="H95" s="347">
        <v>72875</v>
      </c>
      <c r="I95" s="347">
        <v>75382</v>
      </c>
      <c r="J95" s="347">
        <v>56400.37</v>
      </c>
    </row>
    <row r="96" spans="1:10" x14ac:dyDescent="0.3">
      <c r="A96" s="349">
        <v>20243</v>
      </c>
      <c r="B96" s="349" t="s">
        <v>247</v>
      </c>
      <c r="C96" s="347" t="s">
        <v>41</v>
      </c>
      <c r="D96" s="347" t="s">
        <v>305</v>
      </c>
      <c r="E96" s="349" t="s">
        <v>246</v>
      </c>
      <c r="F96" s="347" t="s">
        <v>314</v>
      </c>
      <c r="G96" s="347" t="s">
        <v>245</v>
      </c>
      <c r="H96" s="347">
        <v>177276</v>
      </c>
      <c r="I96" s="347">
        <v>182484</v>
      </c>
      <c r="J96" s="347">
        <v>143594.97</v>
      </c>
    </row>
    <row r="97" spans="1:10" x14ac:dyDescent="0.3">
      <c r="A97" s="349">
        <v>20243</v>
      </c>
      <c r="B97" s="349" t="s">
        <v>244</v>
      </c>
      <c r="C97" s="347" t="s">
        <v>243</v>
      </c>
      <c r="D97" s="347" t="s">
        <v>300</v>
      </c>
      <c r="E97" s="349" t="s">
        <v>244</v>
      </c>
      <c r="F97" s="347" t="s">
        <v>300</v>
      </c>
      <c r="G97" s="347" t="s">
        <v>243</v>
      </c>
      <c r="H97" s="347">
        <v>62603</v>
      </c>
      <c r="I97" s="347">
        <v>63342</v>
      </c>
      <c r="J97" s="347">
        <v>51578.79</v>
      </c>
    </row>
    <row r="98" spans="1:10" x14ac:dyDescent="0.3">
      <c r="A98" s="349">
        <v>20243</v>
      </c>
      <c r="B98" s="349" t="s">
        <v>242</v>
      </c>
      <c r="C98" s="347" t="s">
        <v>240</v>
      </c>
      <c r="D98" s="347" t="s">
        <v>303</v>
      </c>
      <c r="E98" s="356" t="s">
        <v>241</v>
      </c>
      <c r="F98" s="347" t="s">
        <v>240</v>
      </c>
      <c r="G98" s="347" t="s">
        <v>240</v>
      </c>
      <c r="H98" s="347">
        <v>12742</v>
      </c>
      <c r="I98" s="347">
        <v>12853</v>
      </c>
      <c r="J98" s="347">
        <v>13458.24</v>
      </c>
    </row>
    <row r="99" spans="1:10" x14ac:dyDescent="0.3">
      <c r="A99" s="351">
        <v>20243</v>
      </c>
      <c r="B99" s="349" t="s">
        <v>239</v>
      </c>
      <c r="C99" s="347" t="s">
        <v>301</v>
      </c>
      <c r="D99" s="347" t="s">
        <v>302</v>
      </c>
      <c r="E99" s="349" t="s">
        <v>239</v>
      </c>
      <c r="F99" s="347" t="s">
        <v>302</v>
      </c>
      <c r="G99" s="347" t="s">
        <v>301</v>
      </c>
      <c r="H99" s="347">
        <v>30268</v>
      </c>
      <c r="I99" s="347">
        <v>30828</v>
      </c>
      <c r="J99" s="347">
        <v>24246.5</v>
      </c>
    </row>
    <row r="100" spans="1:10" x14ac:dyDescent="0.3">
      <c r="A100" s="349">
        <v>20242</v>
      </c>
      <c r="B100" s="349" t="s">
        <v>268</v>
      </c>
      <c r="C100" s="347" t="s">
        <v>269</v>
      </c>
      <c r="D100" s="347" t="s">
        <v>299</v>
      </c>
      <c r="E100" s="349" t="s">
        <v>268</v>
      </c>
      <c r="F100" s="347" t="s">
        <v>309</v>
      </c>
      <c r="G100" s="347" t="s">
        <v>267</v>
      </c>
      <c r="H100" s="347">
        <v>352449</v>
      </c>
      <c r="I100" s="347">
        <v>364119</v>
      </c>
      <c r="J100" s="347">
        <v>298126.06</v>
      </c>
    </row>
    <row r="101" spans="1:10" x14ac:dyDescent="0.3">
      <c r="A101" s="349">
        <v>20242</v>
      </c>
      <c r="B101" s="349" t="s">
        <v>258</v>
      </c>
      <c r="C101" s="347" t="s">
        <v>40</v>
      </c>
      <c r="D101" s="358" t="s">
        <v>304</v>
      </c>
      <c r="E101" s="349" t="s">
        <v>266</v>
      </c>
      <c r="F101" s="347" t="s">
        <v>308</v>
      </c>
      <c r="G101" s="347" t="s">
        <v>265</v>
      </c>
      <c r="H101" s="347">
        <v>687195</v>
      </c>
      <c r="I101" s="347">
        <v>715847</v>
      </c>
      <c r="J101" s="347">
        <v>579169.92000000004</v>
      </c>
    </row>
    <row r="102" spans="1:10" x14ac:dyDescent="0.3">
      <c r="A102" s="349">
        <v>20242</v>
      </c>
      <c r="B102" s="349" t="s">
        <v>258</v>
      </c>
      <c r="C102" s="347" t="s">
        <v>40</v>
      </c>
      <c r="D102" s="358" t="s">
        <v>304</v>
      </c>
      <c r="E102" s="349" t="s">
        <v>264</v>
      </c>
      <c r="F102" s="347" t="s">
        <v>263</v>
      </c>
      <c r="G102" s="347" t="s">
        <v>263</v>
      </c>
      <c r="H102" s="347">
        <v>433971</v>
      </c>
      <c r="I102" s="347">
        <v>450011</v>
      </c>
      <c r="J102" s="347">
        <v>371572.46</v>
      </c>
    </row>
    <row r="103" spans="1:10" x14ac:dyDescent="0.3">
      <c r="A103" s="349">
        <v>20242</v>
      </c>
      <c r="B103" s="349" t="s">
        <v>258</v>
      </c>
      <c r="C103" s="347" t="s">
        <v>40</v>
      </c>
      <c r="D103" s="358" t="s">
        <v>304</v>
      </c>
      <c r="E103" s="349" t="s">
        <v>262</v>
      </c>
      <c r="F103" s="264" t="s">
        <v>316</v>
      </c>
      <c r="G103" s="347" t="s">
        <v>261</v>
      </c>
      <c r="H103" s="347">
        <v>439059</v>
      </c>
      <c r="I103" s="347">
        <v>461206</v>
      </c>
      <c r="J103" s="347">
        <v>370678.29</v>
      </c>
    </row>
    <row r="104" spans="1:10" x14ac:dyDescent="0.3">
      <c r="A104" s="349">
        <v>20242</v>
      </c>
      <c r="B104" s="349" t="s">
        <v>258</v>
      </c>
      <c r="C104" s="347" t="s">
        <v>40</v>
      </c>
      <c r="D104" s="358" t="s">
        <v>304</v>
      </c>
      <c r="E104" s="349" t="s">
        <v>260</v>
      </c>
      <c r="F104" s="347" t="s">
        <v>315</v>
      </c>
      <c r="G104" s="347" t="s">
        <v>259</v>
      </c>
      <c r="H104" s="347">
        <v>605226</v>
      </c>
      <c r="I104" s="347">
        <v>630976</v>
      </c>
      <c r="J104" s="347">
        <v>512931.79</v>
      </c>
    </row>
    <row r="105" spans="1:10" x14ac:dyDescent="0.3">
      <c r="A105" s="349">
        <v>20242</v>
      </c>
      <c r="B105" s="349" t="s">
        <v>258</v>
      </c>
      <c r="C105" s="347" t="s">
        <v>40</v>
      </c>
      <c r="D105" s="358" t="s">
        <v>304</v>
      </c>
      <c r="E105" s="349" t="s">
        <v>257</v>
      </c>
      <c r="F105" s="347" t="s">
        <v>311</v>
      </c>
      <c r="G105" s="347" t="s">
        <v>256</v>
      </c>
      <c r="H105" s="347">
        <v>314930</v>
      </c>
      <c r="I105" s="347">
        <v>329119</v>
      </c>
      <c r="J105" s="347">
        <v>257240.81</v>
      </c>
    </row>
    <row r="106" spans="1:10" x14ac:dyDescent="0.3">
      <c r="A106" s="349">
        <v>20242</v>
      </c>
      <c r="B106" s="349" t="s">
        <v>247</v>
      </c>
      <c r="C106" s="347" t="s">
        <v>41</v>
      </c>
      <c r="D106" s="347" t="s">
        <v>305</v>
      </c>
      <c r="E106" s="349" t="s">
        <v>255</v>
      </c>
      <c r="F106" s="347" t="s">
        <v>254</v>
      </c>
      <c r="G106" s="347" t="s">
        <v>254</v>
      </c>
      <c r="H106" s="347">
        <v>134930</v>
      </c>
      <c r="I106" s="347">
        <v>138736</v>
      </c>
      <c r="J106" s="347">
        <v>115080.55</v>
      </c>
    </row>
    <row r="107" spans="1:10" x14ac:dyDescent="0.3">
      <c r="A107" s="349">
        <v>20242</v>
      </c>
      <c r="B107" s="349" t="s">
        <v>247</v>
      </c>
      <c r="C107" s="347" t="s">
        <v>41</v>
      </c>
      <c r="D107" s="347" t="s">
        <v>305</v>
      </c>
      <c r="E107" s="349" t="s">
        <v>253</v>
      </c>
      <c r="F107" s="347" t="s">
        <v>310</v>
      </c>
      <c r="G107" s="347" t="s">
        <v>252</v>
      </c>
      <c r="H107" s="347">
        <v>434035</v>
      </c>
      <c r="I107" s="347">
        <v>444448</v>
      </c>
      <c r="J107" s="347">
        <v>350560.47</v>
      </c>
    </row>
    <row r="108" spans="1:10" x14ac:dyDescent="0.3">
      <c r="A108" s="349">
        <v>20242</v>
      </c>
      <c r="B108" s="349" t="s">
        <v>247</v>
      </c>
      <c r="C108" s="347" t="s">
        <v>41</v>
      </c>
      <c r="D108" s="347" t="s">
        <v>305</v>
      </c>
      <c r="E108" s="349" t="s">
        <v>251</v>
      </c>
      <c r="F108" s="347" t="s">
        <v>312</v>
      </c>
      <c r="G108" s="347" t="s">
        <v>250</v>
      </c>
      <c r="H108" s="347">
        <v>363925</v>
      </c>
      <c r="I108" s="347">
        <v>375974</v>
      </c>
      <c r="J108" s="347">
        <v>297495.07</v>
      </c>
    </row>
    <row r="109" spans="1:10" x14ac:dyDescent="0.3">
      <c r="A109" s="349">
        <v>20242</v>
      </c>
      <c r="B109" s="349" t="s">
        <v>247</v>
      </c>
      <c r="C109" s="347" t="s">
        <v>41</v>
      </c>
      <c r="D109" s="347" t="s">
        <v>305</v>
      </c>
      <c r="E109" s="349" t="s">
        <v>249</v>
      </c>
      <c r="F109" s="347" t="s">
        <v>248</v>
      </c>
      <c r="G109" s="347" t="s">
        <v>313</v>
      </c>
      <c r="H109" s="347">
        <v>72518</v>
      </c>
      <c r="I109" s="347">
        <v>75025</v>
      </c>
      <c r="J109" s="347">
        <v>58039.53</v>
      </c>
    </row>
    <row r="110" spans="1:10" x14ac:dyDescent="0.3">
      <c r="A110" s="349">
        <v>20242</v>
      </c>
      <c r="B110" s="349" t="s">
        <v>247</v>
      </c>
      <c r="C110" s="347" t="s">
        <v>41</v>
      </c>
      <c r="D110" s="347" t="s">
        <v>305</v>
      </c>
      <c r="E110" s="349" t="s">
        <v>246</v>
      </c>
      <c r="F110" s="347" t="s">
        <v>314</v>
      </c>
      <c r="G110" s="347" t="s">
        <v>245</v>
      </c>
      <c r="H110" s="347">
        <v>177072</v>
      </c>
      <c r="I110" s="347">
        <v>182287</v>
      </c>
      <c r="J110" s="347">
        <v>147359.69</v>
      </c>
    </row>
    <row r="111" spans="1:10" x14ac:dyDescent="0.3">
      <c r="A111" s="349">
        <v>20242</v>
      </c>
      <c r="B111" s="349" t="s">
        <v>244</v>
      </c>
      <c r="C111" s="347" t="s">
        <v>243</v>
      </c>
      <c r="D111" s="347" t="s">
        <v>300</v>
      </c>
      <c r="E111" s="349" t="s">
        <v>244</v>
      </c>
      <c r="F111" s="347" t="s">
        <v>300</v>
      </c>
      <c r="G111" s="347" t="s">
        <v>243</v>
      </c>
      <c r="H111" s="347">
        <v>61518</v>
      </c>
      <c r="I111" s="347">
        <v>62180</v>
      </c>
      <c r="J111" s="347">
        <v>51320.02</v>
      </c>
    </row>
    <row r="112" spans="1:10" x14ac:dyDescent="0.3">
      <c r="A112" s="349">
        <v>20242</v>
      </c>
      <c r="B112" s="349" t="s">
        <v>242</v>
      </c>
      <c r="C112" s="347" t="s">
        <v>240</v>
      </c>
      <c r="D112" s="347" t="s">
        <v>303</v>
      </c>
      <c r="E112" s="356" t="s">
        <v>241</v>
      </c>
      <c r="F112" s="347" t="s">
        <v>240</v>
      </c>
      <c r="G112" s="347" t="s">
        <v>240</v>
      </c>
      <c r="H112" s="347">
        <v>13188</v>
      </c>
      <c r="I112" s="347">
        <v>13329</v>
      </c>
      <c r="J112" s="347">
        <v>12310.609999999999</v>
      </c>
    </row>
    <row r="113" spans="1:10" x14ac:dyDescent="0.3">
      <c r="A113" s="351">
        <v>20242</v>
      </c>
      <c r="B113" s="349" t="s">
        <v>239</v>
      </c>
      <c r="C113" s="347" t="s">
        <v>301</v>
      </c>
      <c r="D113" s="347" t="s">
        <v>302</v>
      </c>
      <c r="E113" s="349" t="s">
        <v>239</v>
      </c>
      <c r="F113" s="347" t="s">
        <v>302</v>
      </c>
      <c r="G113" s="347" t="s">
        <v>301</v>
      </c>
      <c r="H113" s="347">
        <v>28563</v>
      </c>
      <c r="I113" s="347">
        <v>29167</v>
      </c>
      <c r="J113" s="347">
        <v>22467.3</v>
      </c>
    </row>
    <row r="114" spans="1:10" x14ac:dyDescent="0.3">
      <c r="A114" s="349">
        <v>20241</v>
      </c>
      <c r="B114" s="349" t="s">
        <v>268</v>
      </c>
      <c r="C114" s="347" t="s">
        <v>269</v>
      </c>
      <c r="D114" s="347" t="s">
        <v>299</v>
      </c>
      <c r="E114" s="349" t="s">
        <v>268</v>
      </c>
      <c r="F114" s="347" t="s">
        <v>309</v>
      </c>
      <c r="G114" s="347" t="s">
        <v>267</v>
      </c>
      <c r="H114" s="347">
        <v>352531</v>
      </c>
      <c r="I114" s="347">
        <v>363905</v>
      </c>
      <c r="J114" s="347">
        <v>296237.26</v>
      </c>
    </row>
    <row r="115" spans="1:10" x14ac:dyDescent="0.3">
      <c r="A115" s="349">
        <v>20241</v>
      </c>
      <c r="B115" s="349" t="s">
        <v>258</v>
      </c>
      <c r="C115" s="347" t="s">
        <v>40</v>
      </c>
      <c r="D115" s="358" t="s">
        <v>304</v>
      </c>
      <c r="E115" s="349" t="s">
        <v>266</v>
      </c>
      <c r="F115" s="347" t="s">
        <v>308</v>
      </c>
      <c r="G115" s="347" t="s">
        <v>265</v>
      </c>
      <c r="H115" s="347">
        <v>689770</v>
      </c>
      <c r="I115" s="347">
        <v>716913</v>
      </c>
      <c r="J115" s="347">
        <v>576381.9</v>
      </c>
    </row>
    <row r="116" spans="1:10" x14ac:dyDescent="0.3">
      <c r="A116" s="349">
        <v>20241</v>
      </c>
      <c r="B116" s="349" t="s">
        <v>258</v>
      </c>
      <c r="C116" s="347" t="s">
        <v>40</v>
      </c>
      <c r="D116" s="358" t="s">
        <v>304</v>
      </c>
      <c r="E116" s="349" t="s">
        <v>264</v>
      </c>
      <c r="F116" s="347" t="s">
        <v>263</v>
      </c>
      <c r="G116" s="347" t="s">
        <v>263</v>
      </c>
      <c r="H116" s="347">
        <v>436481</v>
      </c>
      <c r="I116" s="347">
        <v>452043</v>
      </c>
      <c r="J116" s="347">
        <v>370952.31</v>
      </c>
    </row>
    <row r="117" spans="1:10" x14ac:dyDescent="0.3">
      <c r="A117" s="349">
        <v>20241</v>
      </c>
      <c r="B117" s="349" t="s">
        <v>258</v>
      </c>
      <c r="C117" s="347" t="s">
        <v>40</v>
      </c>
      <c r="D117" s="358" t="s">
        <v>304</v>
      </c>
      <c r="E117" s="349" t="s">
        <v>262</v>
      </c>
      <c r="F117" s="264" t="s">
        <v>316</v>
      </c>
      <c r="G117" s="347" t="s">
        <v>261</v>
      </c>
      <c r="H117" s="347">
        <v>441009</v>
      </c>
      <c r="I117" s="347">
        <v>462664</v>
      </c>
      <c r="J117" s="347">
        <v>366570.28</v>
      </c>
    </row>
    <row r="118" spans="1:10" x14ac:dyDescent="0.3">
      <c r="A118" s="349">
        <v>20241</v>
      </c>
      <c r="B118" s="349" t="s">
        <v>258</v>
      </c>
      <c r="C118" s="347" t="s">
        <v>40</v>
      </c>
      <c r="D118" s="358" t="s">
        <v>304</v>
      </c>
      <c r="E118" s="349" t="s">
        <v>260</v>
      </c>
      <c r="F118" s="347" t="s">
        <v>315</v>
      </c>
      <c r="G118" s="347" t="s">
        <v>259</v>
      </c>
      <c r="H118" s="347">
        <v>608413</v>
      </c>
      <c r="I118" s="347">
        <v>633308</v>
      </c>
      <c r="J118" s="347">
        <v>511114.4</v>
      </c>
    </row>
    <row r="119" spans="1:10" x14ac:dyDescent="0.3">
      <c r="A119" s="349">
        <v>20241</v>
      </c>
      <c r="B119" s="349" t="s">
        <v>258</v>
      </c>
      <c r="C119" s="347" t="s">
        <v>40</v>
      </c>
      <c r="D119" s="358" t="s">
        <v>304</v>
      </c>
      <c r="E119" s="349" t="s">
        <v>257</v>
      </c>
      <c r="F119" s="347" t="s">
        <v>311</v>
      </c>
      <c r="G119" s="347" t="s">
        <v>256</v>
      </c>
      <c r="H119" s="347">
        <v>316365</v>
      </c>
      <c r="I119" s="347">
        <v>330063</v>
      </c>
      <c r="J119" s="347">
        <v>254760.12</v>
      </c>
    </row>
    <row r="120" spans="1:10" x14ac:dyDescent="0.3">
      <c r="A120" s="349">
        <v>20241</v>
      </c>
      <c r="B120" s="349" t="s">
        <v>247</v>
      </c>
      <c r="C120" s="347" t="s">
        <v>41</v>
      </c>
      <c r="D120" s="347" t="s">
        <v>305</v>
      </c>
      <c r="E120" s="349" t="s">
        <v>255</v>
      </c>
      <c r="F120" s="347" t="s">
        <v>254</v>
      </c>
      <c r="G120" s="347" t="s">
        <v>254</v>
      </c>
      <c r="H120" s="347">
        <v>135198</v>
      </c>
      <c r="I120" s="347">
        <v>138964</v>
      </c>
      <c r="J120" s="347">
        <v>114519.03999999999</v>
      </c>
    </row>
    <row r="121" spans="1:10" x14ac:dyDescent="0.3">
      <c r="A121" s="349">
        <v>20241</v>
      </c>
      <c r="B121" s="349" t="s">
        <v>247</v>
      </c>
      <c r="C121" s="347" t="s">
        <v>41</v>
      </c>
      <c r="D121" s="347" t="s">
        <v>305</v>
      </c>
      <c r="E121" s="349" t="s">
        <v>253</v>
      </c>
      <c r="F121" s="347" t="s">
        <v>310</v>
      </c>
      <c r="G121" s="347" t="s">
        <v>252</v>
      </c>
      <c r="H121" s="347">
        <v>434914</v>
      </c>
      <c r="I121" s="347">
        <v>445232</v>
      </c>
      <c r="J121" s="347">
        <v>347342.72</v>
      </c>
    </row>
    <row r="122" spans="1:10" x14ac:dyDescent="0.3">
      <c r="A122" s="349">
        <v>20241</v>
      </c>
      <c r="B122" s="349" t="s">
        <v>247</v>
      </c>
      <c r="C122" s="347" t="s">
        <v>41</v>
      </c>
      <c r="D122" s="347" t="s">
        <v>305</v>
      </c>
      <c r="E122" s="349" t="s">
        <v>251</v>
      </c>
      <c r="F122" s="347" t="s">
        <v>312</v>
      </c>
      <c r="G122" s="347" t="s">
        <v>250</v>
      </c>
      <c r="H122" s="347">
        <v>364364</v>
      </c>
      <c r="I122" s="347">
        <v>376427</v>
      </c>
      <c r="J122" s="347">
        <v>294403.78999999998</v>
      </c>
    </row>
    <row r="123" spans="1:10" x14ac:dyDescent="0.3">
      <c r="A123" s="349">
        <v>20241</v>
      </c>
      <c r="B123" s="349" t="s">
        <v>247</v>
      </c>
      <c r="C123" s="347" t="s">
        <v>41</v>
      </c>
      <c r="D123" s="347" t="s">
        <v>305</v>
      </c>
      <c r="E123" s="349" t="s">
        <v>249</v>
      </c>
      <c r="F123" s="347" t="s">
        <v>248</v>
      </c>
      <c r="G123" s="347" t="s">
        <v>313</v>
      </c>
      <c r="H123" s="347">
        <v>72487</v>
      </c>
      <c r="I123" s="347">
        <v>74915</v>
      </c>
      <c r="J123" s="347">
        <v>57010.53</v>
      </c>
    </row>
    <row r="124" spans="1:10" x14ac:dyDescent="0.3">
      <c r="A124" s="349">
        <v>20241</v>
      </c>
      <c r="B124" s="349" t="s">
        <v>247</v>
      </c>
      <c r="C124" s="347" t="s">
        <v>41</v>
      </c>
      <c r="D124" s="347" t="s">
        <v>305</v>
      </c>
      <c r="E124" s="349" t="s">
        <v>246</v>
      </c>
      <c r="F124" s="347" t="s">
        <v>314</v>
      </c>
      <c r="G124" s="347" t="s">
        <v>245</v>
      </c>
      <c r="H124" s="347">
        <v>177317</v>
      </c>
      <c r="I124" s="347">
        <v>182510</v>
      </c>
      <c r="J124" s="347">
        <v>145735.04999999999</v>
      </c>
    </row>
    <row r="125" spans="1:10" x14ac:dyDescent="0.3">
      <c r="A125" s="349">
        <v>20241</v>
      </c>
      <c r="B125" s="349" t="s">
        <v>244</v>
      </c>
      <c r="C125" s="347" t="s">
        <v>243</v>
      </c>
      <c r="D125" s="347" t="s">
        <v>300</v>
      </c>
      <c r="E125" s="349" t="s">
        <v>244</v>
      </c>
      <c r="F125" s="347" t="s">
        <v>300</v>
      </c>
      <c r="G125" s="347" t="s">
        <v>243</v>
      </c>
      <c r="H125" s="347">
        <v>60590</v>
      </c>
      <c r="I125" s="347">
        <v>61297</v>
      </c>
      <c r="J125" s="347">
        <v>50139.839999999997</v>
      </c>
    </row>
    <row r="126" spans="1:10" x14ac:dyDescent="0.3">
      <c r="A126" s="349">
        <v>20241</v>
      </c>
      <c r="B126" s="349" t="s">
        <v>242</v>
      </c>
      <c r="C126" s="347" t="s">
        <v>240</v>
      </c>
      <c r="D126" s="347" t="s">
        <v>303</v>
      </c>
      <c r="E126" s="356" t="s">
        <v>241</v>
      </c>
      <c r="F126" s="347" t="s">
        <v>240</v>
      </c>
      <c r="G126" s="347" t="s">
        <v>240</v>
      </c>
      <c r="H126" s="347">
        <v>10665</v>
      </c>
      <c r="I126" s="347">
        <v>10738</v>
      </c>
      <c r="J126" s="347">
        <v>9507.06</v>
      </c>
    </row>
    <row r="127" spans="1:10" x14ac:dyDescent="0.3">
      <c r="A127" s="351">
        <v>20241</v>
      </c>
      <c r="B127" s="349" t="s">
        <v>239</v>
      </c>
      <c r="C127" s="347" t="s">
        <v>301</v>
      </c>
      <c r="D127" s="347" t="s">
        <v>302</v>
      </c>
      <c r="E127" s="349" t="s">
        <v>239</v>
      </c>
      <c r="F127" s="347" t="s">
        <v>302</v>
      </c>
      <c r="G127" s="347" t="s">
        <v>301</v>
      </c>
      <c r="H127" s="347">
        <v>27102</v>
      </c>
      <c r="I127" s="347">
        <v>27614</v>
      </c>
      <c r="J127" s="347">
        <v>21419.58</v>
      </c>
    </row>
    <row r="128" spans="1:10" x14ac:dyDescent="0.3">
      <c r="A128" s="347">
        <v>20234</v>
      </c>
      <c r="B128" s="347" t="s">
        <v>258</v>
      </c>
      <c r="C128" s="347" t="s">
        <v>40</v>
      </c>
      <c r="D128" s="358" t="s">
        <v>304</v>
      </c>
      <c r="E128" s="347" t="s">
        <v>266</v>
      </c>
      <c r="F128" s="347" t="s">
        <v>308</v>
      </c>
      <c r="G128" s="347" t="s">
        <v>265</v>
      </c>
      <c r="H128" s="347">
        <v>687060</v>
      </c>
      <c r="I128" s="347">
        <v>711853</v>
      </c>
      <c r="J128" s="347">
        <v>582669.41</v>
      </c>
    </row>
    <row r="129" spans="1:10" x14ac:dyDescent="0.3">
      <c r="A129" s="347">
        <v>20234</v>
      </c>
      <c r="B129" s="347" t="s">
        <v>258</v>
      </c>
      <c r="C129" s="347" t="s">
        <v>40</v>
      </c>
      <c r="D129" s="358" t="s">
        <v>304</v>
      </c>
      <c r="E129" s="347" t="s">
        <v>264</v>
      </c>
      <c r="F129" s="347" t="s">
        <v>263</v>
      </c>
      <c r="G129" s="347" t="s">
        <v>263</v>
      </c>
      <c r="H129" s="347">
        <v>435246</v>
      </c>
      <c r="I129" s="347">
        <v>449183</v>
      </c>
      <c r="J129" s="347">
        <v>373915.28</v>
      </c>
    </row>
    <row r="130" spans="1:10" x14ac:dyDescent="0.3">
      <c r="A130" s="347">
        <v>20234</v>
      </c>
      <c r="B130" s="347" t="s">
        <v>258</v>
      </c>
      <c r="C130" s="347" t="s">
        <v>40</v>
      </c>
      <c r="D130" s="358" t="s">
        <v>304</v>
      </c>
      <c r="E130" s="347" t="s">
        <v>262</v>
      </c>
      <c r="F130" s="264" t="s">
        <v>316</v>
      </c>
      <c r="G130" s="347" t="s">
        <v>261</v>
      </c>
      <c r="H130" s="347">
        <v>438144</v>
      </c>
      <c r="I130" s="347">
        <v>456787</v>
      </c>
      <c r="J130" s="347">
        <v>370713.67</v>
      </c>
    </row>
    <row r="131" spans="1:10" x14ac:dyDescent="0.3">
      <c r="A131" s="347">
        <v>20234</v>
      </c>
      <c r="B131" s="347" t="s">
        <v>258</v>
      </c>
      <c r="C131" s="347" t="s">
        <v>40</v>
      </c>
      <c r="D131" s="358" t="s">
        <v>304</v>
      </c>
      <c r="E131" s="347" t="s">
        <v>260</v>
      </c>
      <c r="F131" s="347" t="s">
        <v>315</v>
      </c>
      <c r="G131" s="347" t="s">
        <v>259</v>
      </c>
      <c r="H131" s="347">
        <v>605535</v>
      </c>
      <c r="I131" s="347">
        <v>627440</v>
      </c>
      <c r="J131" s="347">
        <v>515931.74</v>
      </c>
    </row>
    <row r="132" spans="1:10" x14ac:dyDescent="0.3">
      <c r="A132" s="347">
        <v>20234</v>
      </c>
      <c r="B132" s="347" t="s">
        <v>258</v>
      </c>
      <c r="C132" s="347" t="s">
        <v>40</v>
      </c>
      <c r="D132" s="358" t="s">
        <v>304</v>
      </c>
      <c r="E132" s="347" t="s">
        <v>257</v>
      </c>
      <c r="F132" s="347" t="s">
        <v>311</v>
      </c>
      <c r="G132" s="347" t="s">
        <v>256</v>
      </c>
      <c r="H132" s="347">
        <v>315391</v>
      </c>
      <c r="I132" s="347">
        <v>327992</v>
      </c>
      <c r="J132" s="347">
        <v>258752.02</v>
      </c>
    </row>
    <row r="133" spans="1:10" x14ac:dyDescent="0.3">
      <c r="A133" s="347">
        <v>20234</v>
      </c>
      <c r="B133" s="347" t="s">
        <v>247</v>
      </c>
      <c r="C133" s="347" t="s">
        <v>41</v>
      </c>
      <c r="D133" s="347" t="s">
        <v>305</v>
      </c>
      <c r="E133" s="347" t="s">
        <v>255</v>
      </c>
      <c r="F133" s="347" t="s">
        <v>254</v>
      </c>
      <c r="G133" s="347" t="s">
        <v>254</v>
      </c>
      <c r="H133" s="347">
        <v>134978</v>
      </c>
      <c r="I133" s="347">
        <v>138505</v>
      </c>
      <c r="J133" s="347">
        <v>115545</v>
      </c>
    </row>
    <row r="134" spans="1:10" x14ac:dyDescent="0.3">
      <c r="A134" s="347">
        <v>20234</v>
      </c>
      <c r="B134" s="347" t="s">
        <v>247</v>
      </c>
      <c r="C134" s="347" t="s">
        <v>41</v>
      </c>
      <c r="D134" s="347" t="s">
        <v>305</v>
      </c>
      <c r="E134" s="347" t="s">
        <v>253</v>
      </c>
      <c r="F134" s="347" t="s">
        <v>310</v>
      </c>
      <c r="G134" s="347" t="s">
        <v>252</v>
      </c>
      <c r="H134" s="347">
        <v>434318</v>
      </c>
      <c r="I134" s="347">
        <v>444186</v>
      </c>
      <c r="J134" s="347">
        <v>352707.61</v>
      </c>
    </row>
    <row r="135" spans="1:10" x14ac:dyDescent="0.3">
      <c r="A135" s="347">
        <v>20234</v>
      </c>
      <c r="B135" s="347" t="s">
        <v>247</v>
      </c>
      <c r="C135" s="347" t="s">
        <v>41</v>
      </c>
      <c r="D135" s="347" t="s">
        <v>305</v>
      </c>
      <c r="E135" s="347" t="s">
        <v>251</v>
      </c>
      <c r="F135" s="347" t="s">
        <v>312</v>
      </c>
      <c r="G135" s="347" t="s">
        <v>250</v>
      </c>
      <c r="H135" s="347">
        <v>363300</v>
      </c>
      <c r="I135" s="347">
        <v>375039</v>
      </c>
      <c r="J135" s="347">
        <v>298638.32</v>
      </c>
    </row>
    <row r="136" spans="1:10" x14ac:dyDescent="0.3">
      <c r="A136" s="347">
        <v>20234</v>
      </c>
      <c r="B136" s="347" t="s">
        <v>247</v>
      </c>
      <c r="C136" s="347" t="s">
        <v>41</v>
      </c>
      <c r="D136" s="347" t="s">
        <v>305</v>
      </c>
      <c r="E136" s="347" t="s">
        <v>249</v>
      </c>
      <c r="F136" s="347" t="s">
        <v>248</v>
      </c>
      <c r="G136" s="347" t="s">
        <v>313</v>
      </c>
      <c r="H136" s="347">
        <v>72496</v>
      </c>
      <c r="I136" s="347">
        <v>74864</v>
      </c>
      <c r="J136" s="347">
        <v>58427.75</v>
      </c>
    </row>
    <row r="137" spans="1:10" x14ac:dyDescent="0.3">
      <c r="A137" s="347">
        <v>20234</v>
      </c>
      <c r="B137" s="347" t="s">
        <v>247</v>
      </c>
      <c r="C137" s="347" t="s">
        <v>41</v>
      </c>
      <c r="D137" s="347" t="s">
        <v>305</v>
      </c>
      <c r="E137" s="347" t="s">
        <v>246</v>
      </c>
      <c r="F137" s="347" t="s">
        <v>314</v>
      </c>
      <c r="G137" s="347" t="s">
        <v>245</v>
      </c>
      <c r="H137" s="347">
        <v>176694</v>
      </c>
      <c r="I137" s="347">
        <v>181626</v>
      </c>
      <c r="J137" s="347">
        <v>147588.79</v>
      </c>
    </row>
    <row r="138" spans="1:10" x14ac:dyDescent="0.3">
      <c r="A138" s="347">
        <v>20234</v>
      </c>
      <c r="B138" s="347" t="s">
        <v>268</v>
      </c>
      <c r="C138" s="347" t="s">
        <v>269</v>
      </c>
      <c r="D138" s="347" t="s">
        <v>299</v>
      </c>
      <c r="E138" s="347" t="s">
        <v>268</v>
      </c>
      <c r="F138" s="347" t="s">
        <v>309</v>
      </c>
      <c r="G138" s="347" t="s">
        <v>267</v>
      </c>
      <c r="H138" s="347">
        <v>352564</v>
      </c>
      <c r="I138" s="347">
        <v>363830</v>
      </c>
      <c r="J138" s="347">
        <v>299890.61</v>
      </c>
    </row>
    <row r="139" spans="1:10" x14ac:dyDescent="0.3">
      <c r="A139" s="347">
        <v>20234</v>
      </c>
      <c r="B139" s="347" t="s">
        <v>244</v>
      </c>
      <c r="C139" s="347" t="s">
        <v>243</v>
      </c>
      <c r="D139" s="347" t="s">
        <v>300</v>
      </c>
      <c r="E139" s="349" t="s">
        <v>244</v>
      </c>
      <c r="F139" s="347" t="s">
        <v>300</v>
      </c>
      <c r="G139" s="347" t="s">
        <v>243</v>
      </c>
      <c r="H139" s="347">
        <v>59904</v>
      </c>
      <c r="I139" s="347">
        <v>60530</v>
      </c>
      <c r="J139" s="347">
        <v>51372.77</v>
      </c>
    </row>
    <row r="140" spans="1:10" x14ac:dyDescent="0.3">
      <c r="A140" s="347">
        <v>20234</v>
      </c>
      <c r="B140" s="347" t="s">
        <v>242</v>
      </c>
      <c r="C140" s="347" t="s">
        <v>240</v>
      </c>
      <c r="D140" s="347" t="s">
        <v>303</v>
      </c>
      <c r="E140" s="356" t="s">
        <v>241</v>
      </c>
      <c r="F140" s="347" t="s">
        <v>240</v>
      </c>
      <c r="G140" s="347" t="s">
        <v>240</v>
      </c>
      <c r="H140" s="347">
        <v>7344</v>
      </c>
      <c r="I140" s="347">
        <v>7399</v>
      </c>
      <c r="J140" s="347">
        <v>9451.49</v>
      </c>
    </row>
    <row r="141" spans="1:10" x14ac:dyDescent="0.3">
      <c r="A141" s="347">
        <v>20234</v>
      </c>
      <c r="B141" s="347" t="s">
        <v>239</v>
      </c>
      <c r="C141" s="347" t="s">
        <v>301</v>
      </c>
      <c r="D141" s="347" t="s">
        <v>302</v>
      </c>
      <c r="E141" s="349" t="s">
        <v>239</v>
      </c>
      <c r="F141" s="347" t="s">
        <v>302</v>
      </c>
      <c r="G141" s="347" t="s">
        <v>301</v>
      </c>
      <c r="H141" s="347">
        <v>26187</v>
      </c>
      <c r="I141" s="347">
        <v>26642</v>
      </c>
      <c r="J141" s="347">
        <v>24864.959999999999</v>
      </c>
    </row>
    <row r="142" spans="1:10" x14ac:dyDescent="0.3">
      <c r="A142" s="349">
        <v>20233</v>
      </c>
      <c r="B142" s="349" t="s">
        <v>268</v>
      </c>
      <c r="C142" s="347" t="s">
        <v>269</v>
      </c>
      <c r="D142" s="347" t="s">
        <v>299</v>
      </c>
      <c r="E142" s="349" t="s">
        <v>268</v>
      </c>
      <c r="F142" s="347" t="s">
        <v>309</v>
      </c>
      <c r="G142" s="347" t="s">
        <v>267</v>
      </c>
      <c r="H142" s="347">
        <v>351415</v>
      </c>
      <c r="I142" s="347">
        <v>362931</v>
      </c>
      <c r="J142" s="347">
        <v>288054.18</v>
      </c>
    </row>
    <row r="143" spans="1:10" x14ac:dyDescent="0.3">
      <c r="A143" s="349">
        <v>20233</v>
      </c>
      <c r="B143" s="349" t="s">
        <v>258</v>
      </c>
      <c r="C143" s="347" t="s">
        <v>40</v>
      </c>
      <c r="D143" s="358" t="s">
        <v>304</v>
      </c>
      <c r="E143" s="349" t="s">
        <v>266</v>
      </c>
      <c r="F143" s="347" t="s">
        <v>308</v>
      </c>
      <c r="G143" s="347" t="s">
        <v>265</v>
      </c>
      <c r="H143" s="347">
        <v>687368</v>
      </c>
      <c r="I143" s="347">
        <v>714387</v>
      </c>
      <c r="J143" s="347">
        <v>566263.76</v>
      </c>
    </row>
    <row r="144" spans="1:10" x14ac:dyDescent="0.3">
      <c r="A144" s="349">
        <v>20233</v>
      </c>
      <c r="B144" s="349" t="s">
        <v>258</v>
      </c>
      <c r="C144" s="347" t="s">
        <v>40</v>
      </c>
      <c r="D144" s="358" t="s">
        <v>304</v>
      </c>
      <c r="E144" s="349" t="s">
        <v>264</v>
      </c>
      <c r="F144" s="347" t="s">
        <v>263</v>
      </c>
      <c r="G144" s="347" t="s">
        <v>263</v>
      </c>
      <c r="H144" s="347">
        <v>434652</v>
      </c>
      <c r="I144" s="347">
        <v>449858</v>
      </c>
      <c r="J144" s="347">
        <v>363081.12</v>
      </c>
    </row>
    <row r="145" spans="1:10" x14ac:dyDescent="0.3">
      <c r="A145" s="349">
        <v>20233</v>
      </c>
      <c r="B145" s="349" t="s">
        <v>258</v>
      </c>
      <c r="C145" s="347" t="s">
        <v>40</v>
      </c>
      <c r="D145" s="358" t="s">
        <v>304</v>
      </c>
      <c r="E145" s="349" t="s">
        <v>262</v>
      </c>
      <c r="F145" s="264" t="s">
        <v>316</v>
      </c>
      <c r="G145" s="347" t="s">
        <v>261</v>
      </c>
      <c r="H145" s="347">
        <v>440702</v>
      </c>
      <c r="I145" s="347">
        <v>461955</v>
      </c>
      <c r="J145" s="347">
        <v>364947.37</v>
      </c>
    </row>
    <row r="146" spans="1:10" x14ac:dyDescent="0.3">
      <c r="A146" s="349">
        <v>20233</v>
      </c>
      <c r="B146" s="349" t="s">
        <v>258</v>
      </c>
      <c r="C146" s="347" t="s">
        <v>40</v>
      </c>
      <c r="D146" s="358" t="s">
        <v>304</v>
      </c>
      <c r="E146" s="349" t="s">
        <v>260</v>
      </c>
      <c r="F146" s="347" t="s">
        <v>315</v>
      </c>
      <c r="G146" s="347" t="s">
        <v>259</v>
      </c>
      <c r="H146" s="347">
        <v>605854</v>
      </c>
      <c r="I146" s="347">
        <v>630506</v>
      </c>
      <c r="J146" s="347">
        <v>501983.14</v>
      </c>
    </row>
    <row r="147" spans="1:10" x14ac:dyDescent="0.3">
      <c r="A147" s="349">
        <v>20233</v>
      </c>
      <c r="B147" s="349" t="s">
        <v>258</v>
      </c>
      <c r="C147" s="347" t="s">
        <v>40</v>
      </c>
      <c r="D147" s="358" t="s">
        <v>304</v>
      </c>
      <c r="E147" s="349" t="s">
        <v>257</v>
      </c>
      <c r="F147" s="347" t="s">
        <v>311</v>
      </c>
      <c r="G147" s="347" t="s">
        <v>256</v>
      </c>
      <c r="H147" s="347">
        <v>316650</v>
      </c>
      <c r="I147" s="347">
        <v>330598</v>
      </c>
      <c r="J147" s="347">
        <v>252466.93</v>
      </c>
    </row>
    <row r="148" spans="1:10" x14ac:dyDescent="0.3">
      <c r="A148" s="349">
        <v>20233</v>
      </c>
      <c r="B148" s="349" t="s">
        <v>247</v>
      </c>
      <c r="C148" s="347" t="s">
        <v>41</v>
      </c>
      <c r="D148" s="347" t="s">
        <v>305</v>
      </c>
      <c r="E148" s="349" t="s">
        <v>255</v>
      </c>
      <c r="F148" s="347" t="s">
        <v>254</v>
      </c>
      <c r="G148" s="347" t="s">
        <v>254</v>
      </c>
      <c r="H148" s="347">
        <v>134638</v>
      </c>
      <c r="I148" s="347">
        <v>138282</v>
      </c>
      <c r="J148" s="347">
        <v>112027.6</v>
      </c>
    </row>
    <row r="149" spans="1:10" x14ac:dyDescent="0.3">
      <c r="A149" s="349">
        <v>20233</v>
      </c>
      <c r="B149" s="349" t="s">
        <v>247</v>
      </c>
      <c r="C149" s="347" t="s">
        <v>41</v>
      </c>
      <c r="D149" s="347" t="s">
        <v>305</v>
      </c>
      <c r="E149" s="349" t="s">
        <v>253</v>
      </c>
      <c r="F149" s="347" t="s">
        <v>310</v>
      </c>
      <c r="G149" s="347" t="s">
        <v>252</v>
      </c>
      <c r="H149" s="347">
        <v>434344</v>
      </c>
      <c r="I149" s="347">
        <v>444287</v>
      </c>
      <c r="J149" s="347">
        <v>343691.08</v>
      </c>
    </row>
    <row r="150" spans="1:10" x14ac:dyDescent="0.3">
      <c r="A150" s="349">
        <v>20233</v>
      </c>
      <c r="B150" s="349" t="s">
        <v>247</v>
      </c>
      <c r="C150" s="347" t="s">
        <v>41</v>
      </c>
      <c r="D150" s="347" t="s">
        <v>305</v>
      </c>
      <c r="E150" s="349" t="s">
        <v>251</v>
      </c>
      <c r="F150" s="347" t="s">
        <v>312</v>
      </c>
      <c r="G150" s="347" t="s">
        <v>250</v>
      </c>
      <c r="H150" s="347">
        <v>363780</v>
      </c>
      <c r="I150" s="347">
        <v>375438</v>
      </c>
      <c r="J150" s="347">
        <v>290826.3</v>
      </c>
    </row>
    <row r="151" spans="1:10" x14ac:dyDescent="0.3">
      <c r="A151" s="349">
        <v>20233</v>
      </c>
      <c r="B151" s="349" t="s">
        <v>247</v>
      </c>
      <c r="C151" s="347" t="s">
        <v>41</v>
      </c>
      <c r="D151" s="347" t="s">
        <v>305</v>
      </c>
      <c r="E151" s="349" t="s">
        <v>249</v>
      </c>
      <c r="F151" s="347" t="s">
        <v>248</v>
      </c>
      <c r="G151" s="347" t="s">
        <v>313</v>
      </c>
      <c r="H151" s="347">
        <v>72821</v>
      </c>
      <c r="I151" s="347">
        <v>75244</v>
      </c>
      <c r="J151" s="347">
        <v>56895.48</v>
      </c>
    </row>
    <row r="152" spans="1:10" x14ac:dyDescent="0.3">
      <c r="A152" s="349">
        <v>20233</v>
      </c>
      <c r="B152" s="349" t="s">
        <v>247</v>
      </c>
      <c r="C152" s="347" t="s">
        <v>41</v>
      </c>
      <c r="D152" s="347" t="s">
        <v>305</v>
      </c>
      <c r="E152" s="349" t="s">
        <v>246</v>
      </c>
      <c r="F152" s="347" t="s">
        <v>314</v>
      </c>
      <c r="G152" s="347" t="s">
        <v>245</v>
      </c>
      <c r="H152" s="347">
        <v>176774</v>
      </c>
      <c r="I152" s="347">
        <v>181756</v>
      </c>
      <c r="J152" s="347">
        <v>144068.04999999999</v>
      </c>
    </row>
    <row r="153" spans="1:10" x14ac:dyDescent="0.3">
      <c r="A153" s="349">
        <v>20233</v>
      </c>
      <c r="B153" s="349" t="s">
        <v>244</v>
      </c>
      <c r="C153" s="347" t="s">
        <v>243</v>
      </c>
      <c r="D153" s="347" t="s">
        <v>300</v>
      </c>
      <c r="E153" s="349" t="s">
        <v>244</v>
      </c>
      <c r="F153" s="347" t="s">
        <v>300</v>
      </c>
      <c r="G153" s="347" t="s">
        <v>243</v>
      </c>
      <c r="H153" s="347">
        <v>61019</v>
      </c>
      <c r="I153" s="347">
        <v>61736</v>
      </c>
      <c r="J153" s="347">
        <v>50815.78</v>
      </c>
    </row>
    <row r="154" spans="1:10" x14ac:dyDescent="0.3">
      <c r="A154" s="349">
        <v>20233</v>
      </c>
      <c r="B154" s="349" t="s">
        <v>242</v>
      </c>
      <c r="C154" s="347" t="s">
        <v>240</v>
      </c>
      <c r="D154" s="347" t="s">
        <v>303</v>
      </c>
      <c r="E154" s="356" t="s">
        <v>241</v>
      </c>
      <c r="F154" s="347" t="s">
        <v>240</v>
      </c>
      <c r="G154" s="347" t="s">
        <v>240</v>
      </c>
      <c r="H154" s="347">
        <v>12465</v>
      </c>
      <c r="I154" s="347">
        <v>12642</v>
      </c>
      <c r="J154" s="347">
        <v>11948.449999999999</v>
      </c>
    </row>
    <row r="155" spans="1:10" x14ac:dyDescent="0.3">
      <c r="A155" s="351">
        <v>20233</v>
      </c>
      <c r="B155" s="349" t="s">
        <v>239</v>
      </c>
      <c r="C155" s="347" t="s">
        <v>301</v>
      </c>
      <c r="D155" s="347" t="s">
        <v>302</v>
      </c>
      <c r="E155" s="349" t="s">
        <v>239</v>
      </c>
      <c r="F155" s="347" t="s">
        <v>302</v>
      </c>
      <c r="G155" s="347" t="s">
        <v>301</v>
      </c>
      <c r="H155" s="347">
        <v>35181</v>
      </c>
      <c r="I155" s="347">
        <v>35848</v>
      </c>
      <c r="J155" s="347">
        <v>27664.26</v>
      </c>
    </row>
    <row r="156" spans="1:10" x14ac:dyDescent="0.3">
      <c r="A156" s="349">
        <v>20232</v>
      </c>
      <c r="B156" s="349" t="s">
        <v>268</v>
      </c>
      <c r="C156" s="347" t="s">
        <v>269</v>
      </c>
      <c r="D156" s="347" t="s">
        <v>299</v>
      </c>
      <c r="E156" s="349" t="s">
        <v>268</v>
      </c>
      <c r="F156" s="347" t="s">
        <v>309</v>
      </c>
      <c r="G156" s="347" t="s">
        <v>267</v>
      </c>
      <c r="H156" s="347">
        <v>352034</v>
      </c>
      <c r="I156" s="347">
        <v>363577</v>
      </c>
      <c r="J156" s="347">
        <v>296459.59999999998</v>
      </c>
    </row>
    <row r="157" spans="1:10" x14ac:dyDescent="0.3">
      <c r="A157" s="349">
        <v>20232</v>
      </c>
      <c r="B157" s="349" t="s">
        <v>258</v>
      </c>
      <c r="C157" s="347" t="s">
        <v>40</v>
      </c>
      <c r="D157" s="358" t="s">
        <v>304</v>
      </c>
      <c r="E157" s="349" t="s">
        <v>266</v>
      </c>
      <c r="F157" s="347" t="s">
        <v>308</v>
      </c>
      <c r="G157" s="347" t="s">
        <v>265</v>
      </c>
      <c r="H157" s="347">
        <v>686883</v>
      </c>
      <c r="I157" s="347">
        <v>714651</v>
      </c>
      <c r="J157" s="347">
        <v>579175.18999999994</v>
      </c>
    </row>
    <row r="158" spans="1:10" x14ac:dyDescent="0.3">
      <c r="A158" s="349">
        <v>20232</v>
      </c>
      <c r="B158" s="349" t="s">
        <v>258</v>
      </c>
      <c r="C158" s="347" t="s">
        <v>40</v>
      </c>
      <c r="D158" s="358" t="s">
        <v>304</v>
      </c>
      <c r="E158" s="349" t="s">
        <v>264</v>
      </c>
      <c r="F158" s="347" t="s">
        <v>263</v>
      </c>
      <c r="G158" s="347" t="s">
        <v>263</v>
      </c>
      <c r="H158" s="347">
        <v>433788</v>
      </c>
      <c r="I158" s="347">
        <v>449184</v>
      </c>
      <c r="J158" s="347">
        <v>371384.57</v>
      </c>
    </row>
    <row r="159" spans="1:10" x14ac:dyDescent="0.3">
      <c r="A159" s="349">
        <v>20232</v>
      </c>
      <c r="B159" s="349" t="s">
        <v>258</v>
      </c>
      <c r="C159" s="347" t="s">
        <v>40</v>
      </c>
      <c r="D159" s="358" t="s">
        <v>304</v>
      </c>
      <c r="E159" s="349" t="s">
        <v>262</v>
      </c>
      <c r="F159" s="264" t="s">
        <v>316</v>
      </c>
      <c r="G159" s="347" t="s">
        <v>261</v>
      </c>
      <c r="H159" s="347">
        <v>440415</v>
      </c>
      <c r="I159" s="347">
        <v>461529</v>
      </c>
      <c r="J159" s="347">
        <v>371993.27</v>
      </c>
    </row>
    <row r="160" spans="1:10" x14ac:dyDescent="0.3">
      <c r="A160" s="349">
        <v>20232</v>
      </c>
      <c r="B160" s="349" t="s">
        <v>258</v>
      </c>
      <c r="C160" s="347" t="s">
        <v>40</v>
      </c>
      <c r="D160" s="358" t="s">
        <v>304</v>
      </c>
      <c r="E160" s="349" t="s">
        <v>260</v>
      </c>
      <c r="F160" s="347" t="s">
        <v>315</v>
      </c>
      <c r="G160" s="347" t="s">
        <v>259</v>
      </c>
      <c r="H160" s="347">
        <v>605299</v>
      </c>
      <c r="I160" s="347">
        <v>629644</v>
      </c>
      <c r="J160" s="347">
        <v>513562.16</v>
      </c>
    </row>
    <row r="161" spans="1:10" x14ac:dyDescent="0.3">
      <c r="A161" s="349">
        <v>20232</v>
      </c>
      <c r="B161" s="349" t="s">
        <v>258</v>
      </c>
      <c r="C161" s="347" t="s">
        <v>40</v>
      </c>
      <c r="D161" s="358" t="s">
        <v>304</v>
      </c>
      <c r="E161" s="349" t="s">
        <v>257</v>
      </c>
      <c r="F161" s="347" t="s">
        <v>311</v>
      </c>
      <c r="G161" s="347" t="s">
        <v>256</v>
      </c>
      <c r="H161" s="347">
        <v>316608</v>
      </c>
      <c r="I161" s="347">
        <v>330608</v>
      </c>
      <c r="J161" s="347">
        <v>258207.27</v>
      </c>
    </row>
    <row r="162" spans="1:10" x14ac:dyDescent="0.3">
      <c r="A162" s="349">
        <v>20232</v>
      </c>
      <c r="B162" s="349" t="s">
        <v>247</v>
      </c>
      <c r="C162" s="347" t="s">
        <v>41</v>
      </c>
      <c r="D162" s="347" t="s">
        <v>305</v>
      </c>
      <c r="E162" s="349" t="s">
        <v>255</v>
      </c>
      <c r="F162" s="347" t="s">
        <v>254</v>
      </c>
      <c r="G162" s="347" t="s">
        <v>254</v>
      </c>
      <c r="H162" s="347">
        <v>134822</v>
      </c>
      <c r="I162" s="347">
        <v>138422</v>
      </c>
      <c r="J162" s="347">
        <v>114775.67</v>
      </c>
    </row>
    <row r="163" spans="1:10" x14ac:dyDescent="0.3">
      <c r="A163" s="349">
        <v>20232</v>
      </c>
      <c r="B163" s="349" t="s">
        <v>247</v>
      </c>
      <c r="C163" s="347" t="s">
        <v>41</v>
      </c>
      <c r="D163" s="347" t="s">
        <v>305</v>
      </c>
      <c r="E163" s="349" t="s">
        <v>253</v>
      </c>
      <c r="F163" s="347" t="s">
        <v>310</v>
      </c>
      <c r="G163" s="347" t="s">
        <v>252</v>
      </c>
      <c r="H163" s="347">
        <v>434615</v>
      </c>
      <c r="I163" s="347">
        <v>444544</v>
      </c>
      <c r="J163" s="347">
        <v>350885.47</v>
      </c>
    </row>
    <row r="164" spans="1:10" x14ac:dyDescent="0.3">
      <c r="A164" s="349">
        <v>20232</v>
      </c>
      <c r="B164" s="349" t="s">
        <v>247</v>
      </c>
      <c r="C164" s="347" t="s">
        <v>41</v>
      </c>
      <c r="D164" s="347" t="s">
        <v>305</v>
      </c>
      <c r="E164" s="349" t="s">
        <v>251</v>
      </c>
      <c r="F164" s="347" t="s">
        <v>312</v>
      </c>
      <c r="G164" s="347" t="s">
        <v>250</v>
      </c>
      <c r="H164" s="347">
        <v>363912</v>
      </c>
      <c r="I164" s="347">
        <v>375311</v>
      </c>
      <c r="J164" s="347">
        <v>297280.96999999997</v>
      </c>
    </row>
    <row r="165" spans="1:10" x14ac:dyDescent="0.3">
      <c r="A165" s="349">
        <v>20232</v>
      </c>
      <c r="B165" s="349" t="s">
        <v>247</v>
      </c>
      <c r="C165" s="347" t="s">
        <v>41</v>
      </c>
      <c r="D165" s="347" t="s">
        <v>305</v>
      </c>
      <c r="E165" s="349" t="s">
        <v>249</v>
      </c>
      <c r="F165" s="347" t="s">
        <v>248</v>
      </c>
      <c r="G165" s="347" t="s">
        <v>313</v>
      </c>
      <c r="H165" s="347">
        <v>72901</v>
      </c>
      <c r="I165" s="347">
        <v>75369</v>
      </c>
      <c r="J165" s="347">
        <v>58347.56</v>
      </c>
    </row>
    <row r="166" spans="1:10" x14ac:dyDescent="0.3">
      <c r="A166" s="349">
        <v>20232</v>
      </c>
      <c r="B166" s="349" t="s">
        <v>247</v>
      </c>
      <c r="C166" s="347" t="s">
        <v>41</v>
      </c>
      <c r="D166" s="347" t="s">
        <v>305</v>
      </c>
      <c r="E166" s="349" t="s">
        <v>246</v>
      </c>
      <c r="F166" s="347" t="s">
        <v>314</v>
      </c>
      <c r="G166" s="347" t="s">
        <v>245</v>
      </c>
      <c r="H166" s="347">
        <v>176752</v>
      </c>
      <c r="I166" s="347">
        <v>181775</v>
      </c>
      <c r="J166" s="347">
        <v>147120.72</v>
      </c>
    </row>
    <row r="167" spans="1:10" x14ac:dyDescent="0.3">
      <c r="A167" s="349">
        <v>20232</v>
      </c>
      <c r="B167" s="349" t="s">
        <v>244</v>
      </c>
      <c r="C167" s="347" t="s">
        <v>243</v>
      </c>
      <c r="D167" s="347" t="s">
        <v>300</v>
      </c>
      <c r="E167" s="349" t="s">
        <v>244</v>
      </c>
      <c r="F167" s="347" t="s">
        <v>300</v>
      </c>
      <c r="G167" s="347" t="s">
        <v>243</v>
      </c>
      <c r="H167" s="347">
        <v>60600</v>
      </c>
      <c r="I167" s="347">
        <v>61279</v>
      </c>
      <c r="J167" s="347">
        <v>50550.77</v>
      </c>
    </row>
    <row r="168" spans="1:10" x14ac:dyDescent="0.3">
      <c r="A168" s="349">
        <v>20232</v>
      </c>
      <c r="B168" s="349" t="s">
        <v>242</v>
      </c>
      <c r="C168" s="347" t="s">
        <v>240</v>
      </c>
      <c r="D168" s="347" t="s">
        <v>303</v>
      </c>
      <c r="E168" s="356" t="s">
        <v>241</v>
      </c>
      <c r="F168" s="347" t="s">
        <v>240</v>
      </c>
      <c r="G168" s="347" t="s">
        <v>240</v>
      </c>
      <c r="H168" s="347">
        <v>11964</v>
      </c>
      <c r="I168" s="347">
        <v>12066</v>
      </c>
      <c r="J168" s="347">
        <v>10703.15</v>
      </c>
    </row>
    <row r="169" spans="1:10" x14ac:dyDescent="0.3">
      <c r="A169" s="351">
        <v>20232</v>
      </c>
      <c r="B169" s="349" t="s">
        <v>239</v>
      </c>
      <c r="C169" s="347" t="s">
        <v>301</v>
      </c>
      <c r="D169" s="347" t="s">
        <v>302</v>
      </c>
      <c r="E169" s="349" t="s">
        <v>239</v>
      </c>
      <c r="F169" s="347" t="s">
        <v>302</v>
      </c>
      <c r="G169" s="347" t="s">
        <v>301</v>
      </c>
      <c r="H169" s="347">
        <v>31345</v>
      </c>
      <c r="I169" s="347">
        <v>31923</v>
      </c>
      <c r="J169" s="347">
        <v>24697.8</v>
      </c>
    </row>
    <row r="170" spans="1:10" x14ac:dyDescent="0.3">
      <c r="A170" s="349">
        <v>20231</v>
      </c>
      <c r="B170" s="349" t="s">
        <v>268</v>
      </c>
      <c r="C170" s="347" t="s">
        <v>269</v>
      </c>
      <c r="D170" s="347" t="s">
        <v>299</v>
      </c>
      <c r="E170" s="349" t="s">
        <v>268</v>
      </c>
      <c r="F170" s="347" t="s">
        <v>309</v>
      </c>
      <c r="G170" s="347" t="s">
        <v>267</v>
      </c>
      <c r="H170" s="347">
        <v>350815</v>
      </c>
      <c r="I170" s="347">
        <v>362084</v>
      </c>
      <c r="J170" s="347">
        <v>293271.36</v>
      </c>
    </row>
    <row r="171" spans="1:10" x14ac:dyDescent="0.3">
      <c r="A171" s="349">
        <v>20231</v>
      </c>
      <c r="B171" s="349" t="s">
        <v>258</v>
      </c>
      <c r="C171" s="347" t="s">
        <v>40</v>
      </c>
      <c r="D171" s="358" t="s">
        <v>304</v>
      </c>
      <c r="E171" s="349" t="s">
        <v>266</v>
      </c>
      <c r="F171" s="347" t="s">
        <v>308</v>
      </c>
      <c r="G171" s="347" t="s">
        <v>265</v>
      </c>
      <c r="H171" s="347">
        <v>687552</v>
      </c>
      <c r="I171" s="347">
        <v>713398</v>
      </c>
      <c r="J171" s="347">
        <v>573927.21</v>
      </c>
    </row>
    <row r="172" spans="1:10" x14ac:dyDescent="0.3">
      <c r="A172" s="349">
        <v>20231</v>
      </c>
      <c r="B172" s="349" t="s">
        <v>258</v>
      </c>
      <c r="C172" s="347" t="s">
        <v>40</v>
      </c>
      <c r="D172" s="358" t="s">
        <v>304</v>
      </c>
      <c r="E172" s="349" t="s">
        <v>264</v>
      </c>
      <c r="F172" s="347" t="s">
        <v>263</v>
      </c>
      <c r="G172" s="347" t="s">
        <v>263</v>
      </c>
      <c r="H172" s="347">
        <v>435372</v>
      </c>
      <c r="I172" s="347">
        <v>450032</v>
      </c>
      <c r="J172" s="347">
        <v>369828.24</v>
      </c>
    </row>
    <row r="173" spans="1:10" x14ac:dyDescent="0.3">
      <c r="A173" s="349">
        <v>20231</v>
      </c>
      <c r="B173" s="349" t="s">
        <v>258</v>
      </c>
      <c r="C173" s="347" t="s">
        <v>40</v>
      </c>
      <c r="D173" s="358" t="s">
        <v>304</v>
      </c>
      <c r="E173" s="349" t="s">
        <v>262</v>
      </c>
      <c r="F173" s="264" t="s">
        <v>316</v>
      </c>
      <c r="G173" s="347" t="s">
        <v>261</v>
      </c>
      <c r="H173" s="347">
        <v>441093</v>
      </c>
      <c r="I173" s="347">
        <v>460561</v>
      </c>
      <c r="J173" s="347">
        <v>367092.77</v>
      </c>
    </row>
    <row r="174" spans="1:10" x14ac:dyDescent="0.3">
      <c r="A174" s="349">
        <v>20231</v>
      </c>
      <c r="B174" s="349" t="s">
        <v>258</v>
      </c>
      <c r="C174" s="347" t="s">
        <v>40</v>
      </c>
      <c r="D174" s="358" t="s">
        <v>304</v>
      </c>
      <c r="E174" s="349" t="s">
        <v>260</v>
      </c>
      <c r="F174" s="347" t="s">
        <v>315</v>
      </c>
      <c r="G174" s="347" t="s">
        <v>259</v>
      </c>
      <c r="H174" s="347">
        <v>607213</v>
      </c>
      <c r="I174" s="347">
        <v>630417</v>
      </c>
      <c r="J174" s="347">
        <v>509456.5</v>
      </c>
    </row>
    <row r="175" spans="1:10" x14ac:dyDescent="0.3">
      <c r="A175" s="349">
        <v>20231</v>
      </c>
      <c r="B175" s="349" t="s">
        <v>258</v>
      </c>
      <c r="C175" s="347" t="s">
        <v>40</v>
      </c>
      <c r="D175" s="358" t="s">
        <v>304</v>
      </c>
      <c r="E175" s="349" t="s">
        <v>257</v>
      </c>
      <c r="F175" s="347" t="s">
        <v>311</v>
      </c>
      <c r="G175" s="347" t="s">
        <v>256</v>
      </c>
      <c r="H175" s="347">
        <v>316894</v>
      </c>
      <c r="I175" s="347">
        <v>329925</v>
      </c>
      <c r="J175" s="347">
        <v>255479.4</v>
      </c>
    </row>
    <row r="176" spans="1:10" x14ac:dyDescent="0.3">
      <c r="A176" s="349">
        <v>20231</v>
      </c>
      <c r="B176" s="349" t="s">
        <v>247</v>
      </c>
      <c r="C176" s="347" t="s">
        <v>41</v>
      </c>
      <c r="D176" s="347" t="s">
        <v>305</v>
      </c>
      <c r="E176" s="349" t="s">
        <v>255</v>
      </c>
      <c r="F176" s="347" t="s">
        <v>254</v>
      </c>
      <c r="G176" s="347" t="s">
        <v>254</v>
      </c>
      <c r="H176" s="347">
        <v>135076</v>
      </c>
      <c r="I176" s="347">
        <v>138634</v>
      </c>
      <c r="J176" s="347">
        <v>114217.32</v>
      </c>
    </row>
    <row r="177" spans="1:10" x14ac:dyDescent="0.3">
      <c r="A177" s="349">
        <v>20231</v>
      </c>
      <c r="B177" s="349" t="s">
        <v>247</v>
      </c>
      <c r="C177" s="347" t="s">
        <v>41</v>
      </c>
      <c r="D177" s="347" t="s">
        <v>305</v>
      </c>
      <c r="E177" s="349" t="s">
        <v>253</v>
      </c>
      <c r="F177" s="347" t="s">
        <v>310</v>
      </c>
      <c r="G177" s="347" t="s">
        <v>252</v>
      </c>
      <c r="H177" s="347">
        <v>434446</v>
      </c>
      <c r="I177" s="347">
        <v>444313</v>
      </c>
      <c r="J177" s="347">
        <v>347223.64</v>
      </c>
    </row>
    <row r="178" spans="1:10" x14ac:dyDescent="0.3">
      <c r="A178" s="349">
        <v>20231</v>
      </c>
      <c r="B178" s="349" t="s">
        <v>247</v>
      </c>
      <c r="C178" s="347" t="s">
        <v>41</v>
      </c>
      <c r="D178" s="347" t="s">
        <v>305</v>
      </c>
      <c r="E178" s="349" t="s">
        <v>251</v>
      </c>
      <c r="F178" s="347" t="s">
        <v>312</v>
      </c>
      <c r="G178" s="347" t="s">
        <v>250</v>
      </c>
      <c r="H178" s="347">
        <v>364225</v>
      </c>
      <c r="I178" s="347">
        <v>375491</v>
      </c>
      <c r="J178" s="347">
        <v>293596.12</v>
      </c>
    </row>
    <row r="179" spans="1:10" x14ac:dyDescent="0.3">
      <c r="A179" s="349">
        <v>20231</v>
      </c>
      <c r="B179" s="349" t="s">
        <v>247</v>
      </c>
      <c r="C179" s="347" t="s">
        <v>41</v>
      </c>
      <c r="D179" s="347" t="s">
        <v>305</v>
      </c>
      <c r="E179" s="349" t="s">
        <v>249</v>
      </c>
      <c r="F179" s="347" t="s">
        <v>248</v>
      </c>
      <c r="G179" s="347" t="s">
        <v>313</v>
      </c>
      <c r="H179" s="347">
        <v>72390</v>
      </c>
      <c r="I179" s="347">
        <v>74782</v>
      </c>
      <c r="J179" s="347">
        <v>56925.919999999998</v>
      </c>
    </row>
    <row r="180" spans="1:10" x14ac:dyDescent="0.3">
      <c r="A180" s="349">
        <v>20231</v>
      </c>
      <c r="B180" s="349" t="s">
        <v>247</v>
      </c>
      <c r="C180" s="347" t="s">
        <v>41</v>
      </c>
      <c r="D180" s="347" t="s">
        <v>305</v>
      </c>
      <c r="E180" s="349" t="s">
        <v>246</v>
      </c>
      <c r="F180" s="347" t="s">
        <v>314</v>
      </c>
      <c r="G180" s="347" t="s">
        <v>245</v>
      </c>
      <c r="H180" s="347">
        <v>176674</v>
      </c>
      <c r="I180" s="347">
        <v>181662</v>
      </c>
      <c r="J180" s="347">
        <v>145322.84</v>
      </c>
    </row>
    <row r="181" spans="1:10" x14ac:dyDescent="0.3">
      <c r="A181" s="349">
        <v>20231</v>
      </c>
      <c r="B181" s="349" t="s">
        <v>244</v>
      </c>
      <c r="C181" s="347" t="s">
        <v>243</v>
      </c>
      <c r="D181" s="347" t="s">
        <v>300</v>
      </c>
      <c r="E181" s="349" t="s">
        <v>244</v>
      </c>
      <c r="F181" s="347" t="s">
        <v>300</v>
      </c>
      <c r="G181" s="347" t="s">
        <v>243</v>
      </c>
      <c r="H181" s="347">
        <v>59848</v>
      </c>
      <c r="I181" s="347">
        <v>60513</v>
      </c>
      <c r="J181" s="347">
        <v>49498.97</v>
      </c>
    </row>
    <row r="182" spans="1:10" x14ac:dyDescent="0.3">
      <c r="A182" s="349">
        <v>20231</v>
      </c>
      <c r="B182" s="349" t="s">
        <v>242</v>
      </c>
      <c r="C182" s="347" t="s">
        <v>240</v>
      </c>
      <c r="D182" s="347" t="s">
        <v>303</v>
      </c>
      <c r="E182" s="356" t="s">
        <v>241</v>
      </c>
      <c r="F182" s="347" t="s">
        <v>240</v>
      </c>
      <c r="G182" s="347" t="s">
        <v>240</v>
      </c>
      <c r="H182" s="347">
        <v>9924</v>
      </c>
      <c r="I182" s="347">
        <v>9981</v>
      </c>
      <c r="J182" s="347">
        <v>8595.1899999999987</v>
      </c>
    </row>
    <row r="183" spans="1:10" x14ac:dyDescent="0.3">
      <c r="A183" s="351">
        <v>20231</v>
      </c>
      <c r="B183" s="349" t="s">
        <v>239</v>
      </c>
      <c r="C183" s="347" t="s">
        <v>301</v>
      </c>
      <c r="D183" s="347" t="s">
        <v>302</v>
      </c>
      <c r="E183" s="349" t="s">
        <v>239</v>
      </c>
      <c r="F183" s="347" t="s">
        <v>302</v>
      </c>
      <c r="G183" s="347" t="s">
        <v>301</v>
      </c>
      <c r="H183" s="347">
        <v>29175</v>
      </c>
      <c r="I183" s="347">
        <v>29669</v>
      </c>
      <c r="J183" s="347">
        <v>22924.59</v>
      </c>
    </row>
    <row r="184" spans="1:10" x14ac:dyDescent="0.3">
      <c r="A184" s="347">
        <v>20224</v>
      </c>
      <c r="B184" s="347" t="s">
        <v>268</v>
      </c>
      <c r="C184" s="347" t="s">
        <v>269</v>
      </c>
      <c r="D184" s="347" t="s">
        <v>299</v>
      </c>
      <c r="E184" s="347" t="s">
        <v>268</v>
      </c>
      <c r="F184" s="347" t="s">
        <v>309</v>
      </c>
      <c r="G184" s="347" t="s">
        <v>267</v>
      </c>
      <c r="H184" s="347">
        <v>347888</v>
      </c>
      <c r="I184" s="347">
        <v>358580</v>
      </c>
      <c r="J184" s="347">
        <v>296851.40999999997</v>
      </c>
    </row>
    <row r="185" spans="1:10" x14ac:dyDescent="0.3">
      <c r="A185" s="347">
        <v>20224</v>
      </c>
      <c r="B185" s="347" t="s">
        <v>258</v>
      </c>
      <c r="C185" s="347" t="s">
        <v>40</v>
      </c>
      <c r="D185" s="347" t="s">
        <v>304</v>
      </c>
      <c r="E185" s="347" t="s">
        <v>266</v>
      </c>
      <c r="F185" s="347" t="s">
        <v>308</v>
      </c>
      <c r="G185" s="347" t="s">
        <v>265</v>
      </c>
      <c r="H185" s="347">
        <v>683321</v>
      </c>
      <c r="I185" s="347">
        <v>706563</v>
      </c>
      <c r="J185" s="347">
        <v>581330.68999999994</v>
      </c>
    </row>
    <row r="186" spans="1:10" x14ac:dyDescent="0.3">
      <c r="A186" s="347">
        <v>20224</v>
      </c>
      <c r="B186" s="347" t="s">
        <v>258</v>
      </c>
      <c r="C186" s="347" t="s">
        <v>40</v>
      </c>
      <c r="D186" s="347" t="s">
        <v>304</v>
      </c>
      <c r="E186" s="347" t="s">
        <v>264</v>
      </c>
      <c r="F186" s="347" t="s">
        <v>263</v>
      </c>
      <c r="G186" s="347" t="s">
        <v>263</v>
      </c>
      <c r="H186" s="347">
        <v>433757</v>
      </c>
      <c r="I186" s="347">
        <v>446921</v>
      </c>
      <c r="J186" s="347">
        <v>373125.33</v>
      </c>
    </row>
    <row r="187" spans="1:10" x14ac:dyDescent="0.3">
      <c r="A187" s="347">
        <v>20224</v>
      </c>
      <c r="B187" s="347" t="s">
        <v>258</v>
      </c>
      <c r="C187" s="347" t="s">
        <v>40</v>
      </c>
      <c r="D187" s="347" t="s">
        <v>304</v>
      </c>
      <c r="E187" s="347" t="s">
        <v>262</v>
      </c>
      <c r="F187" s="347" t="s">
        <v>316</v>
      </c>
      <c r="G187" s="347" t="s">
        <v>261</v>
      </c>
      <c r="H187" s="347">
        <v>437437</v>
      </c>
      <c r="I187" s="347">
        <v>455106</v>
      </c>
      <c r="J187" s="347">
        <v>371919.28</v>
      </c>
    </row>
    <row r="188" spans="1:10" x14ac:dyDescent="0.3">
      <c r="A188" s="347">
        <v>20224</v>
      </c>
      <c r="B188" s="347" t="s">
        <v>258</v>
      </c>
      <c r="C188" s="347" t="s">
        <v>40</v>
      </c>
      <c r="D188" s="347" t="s">
        <v>304</v>
      </c>
      <c r="E188" s="347" t="s">
        <v>260</v>
      </c>
      <c r="F188" s="347" t="s">
        <v>315</v>
      </c>
      <c r="G188" s="347" t="s">
        <v>259</v>
      </c>
      <c r="H188" s="347">
        <v>603304</v>
      </c>
      <c r="I188" s="347">
        <v>623623</v>
      </c>
      <c r="J188" s="347">
        <v>514844.77</v>
      </c>
    </row>
    <row r="189" spans="1:10" x14ac:dyDescent="0.3">
      <c r="A189" s="347">
        <v>20224</v>
      </c>
      <c r="B189" s="347" t="s">
        <v>258</v>
      </c>
      <c r="C189" s="347" t="s">
        <v>40</v>
      </c>
      <c r="D189" s="347" t="s">
        <v>304</v>
      </c>
      <c r="E189" s="347" t="s">
        <v>257</v>
      </c>
      <c r="F189" s="347" t="s">
        <v>311</v>
      </c>
      <c r="G189" s="347" t="s">
        <v>256</v>
      </c>
      <c r="H189" s="347">
        <v>314881</v>
      </c>
      <c r="I189" s="347">
        <v>326833</v>
      </c>
      <c r="J189" s="347">
        <v>259163.32</v>
      </c>
    </row>
    <row r="190" spans="1:10" x14ac:dyDescent="0.3">
      <c r="A190" s="347">
        <v>20224</v>
      </c>
      <c r="B190" s="347" t="s">
        <v>247</v>
      </c>
      <c r="C190" s="347" t="s">
        <v>41</v>
      </c>
      <c r="D190" s="347" t="s">
        <v>305</v>
      </c>
      <c r="E190" s="347" t="s">
        <v>255</v>
      </c>
      <c r="F190" s="347" t="s">
        <v>254</v>
      </c>
      <c r="G190" s="347" t="s">
        <v>254</v>
      </c>
      <c r="H190" s="347">
        <v>134293</v>
      </c>
      <c r="I190" s="347">
        <v>137745</v>
      </c>
      <c r="J190" s="347">
        <v>115402.7</v>
      </c>
    </row>
    <row r="191" spans="1:10" x14ac:dyDescent="0.3">
      <c r="A191" s="347">
        <v>20224</v>
      </c>
      <c r="B191" s="347" t="s">
        <v>247</v>
      </c>
      <c r="C191" s="347" t="s">
        <v>41</v>
      </c>
      <c r="D191" s="347" t="s">
        <v>305</v>
      </c>
      <c r="E191" s="347" t="s">
        <v>253</v>
      </c>
      <c r="F191" s="347" t="s">
        <v>310</v>
      </c>
      <c r="G191" s="347" t="s">
        <v>252</v>
      </c>
      <c r="H191" s="347">
        <v>432666</v>
      </c>
      <c r="I191" s="347">
        <v>442521</v>
      </c>
      <c r="J191" s="347">
        <v>352811.45</v>
      </c>
    </row>
    <row r="192" spans="1:10" x14ac:dyDescent="0.3">
      <c r="A192" s="347">
        <v>20224</v>
      </c>
      <c r="B192" s="347" t="s">
        <v>247</v>
      </c>
      <c r="C192" s="347" t="s">
        <v>41</v>
      </c>
      <c r="D192" s="347" t="s">
        <v>305</v>
      </c>
      <c r="E192" s="347" t="s">
        <v>251</v>
      </c>
      <c r="F192" s="347" t="s">
        <v>312</v>
      </c>
      <c r="G192" s="347" t="s">
        <v>250</v>
      </c>
      <c r="H192" s="347">
        <v>362862</v>
      </c>
      <c r="I192" s="347">
        <v>373958</v>
      </c>
      <c r="J192" s="347">
        <v>299509.75</v>
      </c>
    </row>
    <row r="193" spans="1:10" x14ac:dyDescent="0.3">
      <c r="A193" s="347">
        <v>20224</v>
      </c>
      <c r="B193" s="347" t="s">
        <v>247</v>
      </c>
      <c r="C193" s="347" t="s">
        <v>41</v>
      </c>
      <c r="D193" s="347" t="s">
        <v>305</v>
      </c>
      <c r="E193" s="347" t="s">
        <v>249</v>
      </c>
      <c r="F193" s="347" t="s">
        <v>248</v>
      </c>
      <c r="G193" s="347" t="s">
        <v>313</v>
      </c>
      <c r="H193" s="347">
        <v>72475</v>
      </c>
      <c r="I193" s="347">
        <v>74847</v>
      </c>
      <c r="J193" s="347">
        <v>58524.41</v>
      </c>
    </row>
    <row r="194" spans="1:10" x14ac:dyDescent="0.3">
      <c r="A194" s="347">
        <v>20224</v>
      </c>
      <c r="B194" s="347" t="s">
        <v>247</v>
      </c>
      <c r="C194" s="347" t="s">
        <v>41</v>
      </c>
      <c r="D194" s="347" t="s">
        <v>305</v>
      </c>
      <c r="E194" s="347" t="s">
        <v>246</v>
      </c>
      <c r="F194" s="347" t="s">
        <v>314</v>
      </c>
      <c r="G194" s="347" t="s">
        <v>245</v>
      </c>
      <c r="H194" s="347">
        <v>175792</v>
      </c>
      <c r="I194" s="347">
        <v>180871</v>
      </c>
      <c r="J194" s="347">
        <v>147305.65</v>
      </c>
    </row>
    <row r="195" spans="1:10" x14ac:dyDescent="0.3">
      <c r="A195" s="347">
        <v>20224</v>
      </c>
      <c r="B195" s="347" t="s">
        <v>244</v>
      </c>
      <c r="C195" s="347" t="s">
        <v>243</v>
      </c>
      <c r="D195" s="347" t="s">
        <v>300</v>
      </c>
      <c r="E195" s="347" t="s">
        <v>244</v>
      </c>
      <c r="F195" s="347" t="s">
        <v>300</v>
      </c>
      <c r="G195" s="347" t="s">
        <v>243</v>
      </c>
      <c r="H195" s="347">
        <v>59281</v>
      </c>
      <c r="I195" s="347">
        <v>59892</v>
      </c>
      <c r="J195" s="347">
        <v>50670.45</v>
      </c>
    </row>
    <row r="196" spans="1:10" x14ac:dyDescent="0.3">
      <c r="A196" s="347">
        <v>20224</v>
      </c>
      <c r="B196" s="347" t="s">
        <v>242</v>
      </c>
      <c r="C196" s="347" t="s">
        <v>240</v>
      </c>
      <c r="D196" s="347" t="s">
        <v>303</v>
      </c>
      <c r="E196" s="347" t="s">
        <v>241</v>
      </c>
      <c r="F196" s="347" t="s">
        <v>240</v>
      </c>
      <c r="G196" s="347" t="s">
        <v>240</v>
      </c>
      <c r="H196" s="347">
        <v>7298</v>
      </c>
      <c r="I196" s="347">
        <v>7344</v>
      </c>
      <c r="J196" s="347">
        <v>9017.2000000000007</v>
      </c>
    </row>
    <row r="197" spans="1:10" x14ac:dyDescent="0.3">
      <c r="A197" s="347">
        <v>20224</v>
      </c>
      <c r="B197" s="347" t="s">
        <v>239</v>
      </c>
      <c r="C197" s="347" t="s">
        <v>341</v>
      </c>
      <c r="D197" s="347" t="s">
        <v>302</v>
      </c>
      <c r="E197" s="347" t="s">
        <v>239</v>
      </c>
      <c r="F197" s="347" t="s">
        <v>302</v>
      </c>
      <c r="G197" s="347" t="s">
        <v>301</v>
      </c>
      <c r="H197" s="347">
        <v>27000</v>
      </c>
      <c r="I197" s="347">
        <v>27435</v>
      </c>
      <c r="J197" s="347">
        <v>25920.61</v>
      </c>
    </row>
    <row r="198" spans="1:10" x14ac:dyDescent="0.3">
      <c r="A198" s="347">
        <v>20223</v>
      </c>
      <c r="B198" s="347" t="s">
        <v>268</v>
      </c>
      <c r="C198" s="347" t="s">
        <v>269</v>
      </c>
      <c r="D198" s="347" t="s">
        <v>299</v>
      </c>
      <c r="E198" s="347" t="s">
        <v>268</v>
      </c>
      <c r="F198" s="347" t="s">
        <v>309</v>
      </c>
      <c r="G198" s="347" t="s">
        <v>267</v>
      </c>
      <c r="H198" s="347">
        <v>346833</v>
      </c>
      <c r="I198" s="347">
        <v>357913</v>
      </c>
      <c r="J198" s="347">
        <v>282587.98</v>
      </c>
    </row>
    <row r="199" spans="1:10" x14ac:dyDescent="0.3">
      <c r="A199" s="347">
        <v>20223</v>
      </c>
      <c r="B199" s="347" t="s">
        <v>258</v>
      </c>
      <c r="C199" s="347" t="s">
        <v>40</v>
      </c>
      <c r="D199" s="347" t="s">
        <v>304</v>
      </c>
      <c r="E199" s="347" t="s">
        <v>266</v>
      </c>
      <c r="F199" s="347" t="s">
        <v>308</v>
      </c>
      <c r="G199" s="347" t="s">
        <v>265</v>
      </c>
      <c r="H199" s="347">
        <v>684328</v>
      </c>
      <c r="I199" s="347">
        <v>710105</v>
      </c>
      <c r="J199" s="347">
        <v>563088.18000000005</v>
      </c>
    </row>
    <row r="200" spans="1:10" x14ac:dyDescent="0.3">
      <c r="A200" s="347">
        <v>20223</v>
      </c>
      <c r="B200" s="347" t="s">
        <v>258</v>
      </c>
      <c r="C200" s="347" t="s">
        <v>40</v>
      </c>
      <c r="D200" s="347" t="s">
        <v>304</v>
      </c>
      <c r="E200" s="347" t="s">
        <v>264</v>
      </c>
      <c r="F200" s="347" t="s">
        <v>263</v>
      </c>
      <c r="G200" s="347" t="s">
        <v>263</v>
      </c>
      <c r="H200" s="347">
        <v>433277</v>
      </c>
      <c r="I200" s="347">
        <v>447406</v>
      </c>
      <c r="J200" s="347">
        <v>360894.99</v>
      </c>
    </row>
    <row r="201" spans="1:10" x14ac:dyDescent="0.3">
      <c r="A201" s="347">
        <v>20223</v>
      </c>
      <c r="B201" s="347" t="s">
        <v>258</v>
      </c>
      <c r="C201" s="347" t="s">
        <v>40</v>
      </c>
      <c r="D201" s="347" t="s">
        <v>304</v>
      </c>
      <c r="E201" s="347" t="s">
        <v>262</v>
      </c>
      <c r="F201" s="347" t="s">
        <v>316</v>
      </c>
      <c r="G201" s="347" t="s">
        <v>261</v>
      </c>
      <c r="H201" s="347">
        <v>439991</v>
      </c>
      <c r="I201" s="347">
        <v>459560</v>
      </c>
      <c r="J201" s="347">
        <v>364015.66</v>
      </c>
    </row>
    <row r="202" spans="1:10" x14ac:dyDescent="0.3">
      <c r="A202" s="347">
        <v>20223</v>
      </c>
      <c r="B202" s="347" t="s">
        <v>258</v>
      </c>
      <c r="C202" s="347" t="s">
        <v>40</v>
      </c>
      <c r="D202" s="347" t="s">
        <v>304</v>
      </c>
      <c r="E202" s="347" t="s">
        <v>260</v>
      </c>
      <c r="F202" s="347" t="s">
        <v>315</v>
      </c>
      <c r="G202" s="347" t="s">
        <v>259</v>
      </c>
      <c r="H202" s="347">
        <v>604332</v>
      </c>
      <c r="I202" s="347">
        <v>627483</v>
      </c>
      <c r="J202" s="347">
        <v>499333.98</v>
      </c>
    </row>
    <row r="203" spans="1:10" x14ac:dyDescent="0.3">
      <c r="A203" s="347">
        <v>20223</v>
      </c>
      <c r="B203" s="347" t="s">
        <v>258</v>
      </c>
      <c r="C203" s="347" t="s">
        <v>40</v>
      </c>
      <c r="D203" s="347" t="s">
        <v>304</v>
      </c>
      <c r="E203" s="347" t="s">
        <v>257</v>
      </c>
      <c r="F203" s="347" t="s">
        <v>311</v>
      </c>
      <c r="G203" s="347" t="s">
        <v>256</v>
      </c>
      <c r="H203" s="347">
        <v>315595</v>
      </c>
      <c r="I203" s="347">
        <v>328851</v>
      </c>
      <c r="J203" s="347">
        <v>251785.29</v>
      </c>
    </row>
    <row r="204" spans="1:10" x14ac:dyDescent="0.3">
      <c r="A204" s="347">
        <v>20223</v>
      </c>
      <c r="B204" s="347" t="s">
        <v>247</v>
      </c>
      <c r="C204" s="347" t="s">
        <v>41</v>
      </c>
      <c r="D204" s="347" t="s">
        <v>305</v>
      </c>
      <c r="E204" s="347" t="s">
        <v>255</v>
      </c>
      <c r="F204" s="347" t="s">
        <v>254</v>
      </c>
      <c r="G204" s="347" t="s">
        <v>254</v>
      </c>
      <c r="H204" s="347">
        <v>134706</v>
      </c>
      <c r="I204" s="347">
        <v>138254</v>
      </c>
      <c r="J204" s="347">
        <v>111323.13</v>
      </c>
    </row>
    <row r="205" spans="1:10" x14ac:dyDescent="0.3">
      <c r="A205" s="347">
        <v>20223</v>
      </c>
      <c r="B205" s="347" t="s">
        <v>247</v>
      </c>
      <c r="C205" s="347" t="s">
        <v>41</v>
      </c>
      <c r="D205" s="347" t="s">
        <v>305</v>
      </c>
      <c r="E205" s="347" t="s">
        <v>253</v>
      </c>
      <c r="F205" s="347" t="s">
        <v>310</v>
      </c>
      <c r="G205" s="347" t="s">
        <v>252</v>
      </c>
      <c r="H205" s="347">
        <v>434134</v>
      </c>
      <c r="I205" s="347">
        <v>443999</v>
      </c>
      <c r="J205" s="347">
        <v>342163.79</v>
      </c>
    </row>
    <row r="206" spans="1:10" x14ac:dyDescent="0.3">
      <c r="A206" s="347">
        <v>20223</v>
      </c>
      <c r="B206" s="347" t="s">
        <v>247</v>
      </c>
      <c r="C206" s="347" t="s">
        <v>41</v>
      </c>
      <c r="D206" s="347" t="s">
        <v>305</v>
      </c>
      <c r="E206" s="347" t="s">
        <v>251</v>
      </c>
      <c r="F206" s="347" t="s">
        <v>312</v>
      </c>
      <c r="G206" s="347" t="s">
        <v>250</v>
      </c>
      <c r="H206" s="347">
        <v>364433</v>
      </c>
      <c r="I206" s="347">
        <v>375992</v>
      </c>
      <c r="J206" s="347">
        <v>289930.59000000003</v>
      </c>
    </row>
    <row r="207" spans="1:10" x14ac:dyDescent="0.3">
      <c r="A207" s="347">
        <v>20223</v>
      </c>
      <c r="B207" s="347" t="s">
        <v>247</v>
      </c>
      <c r="C207" s="347" t="s">
        <v>41</v>
      </c>
      <c r="D207" s="347" t="s">
        <v>305</v>
      </c>
      <c r="E207" s="347" t="s">
        <v>249</v>
      </c>
      <c r="F207" s="347" t="s">
        <v>248</v>
      </c>
      <c r="G207" s="347" t="s">
        <v>313</v>
      </c>
      <c r="H207" s="347">
        <v>72791</v>
      </c>
      <c r="I207" s="347">
        <v>75214</v>
      </c>
      <c r="J207" s="347">
        <v>56495.8</v>
      </c>
    </row>
    <row r="208" spans="1:10" x14ac:dyDescent="0.3">
      <c r="A208" s="347">
        <v>20223</v>
      </c>
      <c r="B208" s="347" t="s">
        <v>247</v>
      </c>
      <c r="C208" s="347" t="s">
        <v>41</v>
      </c>
      <c r="D208" s="347" t="s">
        <v>305</v>
      </c>
      <c r="E208" s="347" t="s">
        <v>246</v>
      </c>
      <c r="F208" s="347" t="s">
        <v>314</v>
      </c>
      <c r="G208" s="347" t="s">
        <v>245</v>
      </c>
      <c r="H208" s="347">
        <v>176295</v>
      </c>
      <c r="I208" s="347">
        <v>181502</v>
      </c>
      <c r="J208" s="347">
        <v>143000.21</v>
      </c>
    </row>
    <row r="209" spans="1:10" x14ac:dyDescent="0.3">
      <c r="A209" s="347">
        <v>20223</v>
      </c>
      <c r="B209" s="347" t="s">
        <v>244</v>
      </c>
      <c r="C209" s="347" t="s">
        <v>243</v>
      </c>
      <c r="D209" s="347" t="s">
        <v>300</v>
      </c>
      <c r="E209" s="347" t="s">
        <v>244</v>
      </c>
      <c r="F209" s="347" t="s">
        <v>300</v>
      </c>
      <c r="G209" s="347" t="s">
        <v>243</v>
      </c>
      <c r="H209" s="347">
        <v>60302</v>
      </c>
      <c r="I209" s="347">
        <v>61051</v>
      </c>
      <c r="J209" s="347">
        <v>50223.69</v>
      </c>
    </row>
    <row r="210" spans="1:10" x14ac:dyDescent="0.3">
      <c r="A210" s="347">
        <v>20223</v>
      </c>
      <c r="B210" s="347" t="s">
        <v>242</v>
      </c>
      <c r="C210" s="347" t="s">
        <v>240</v>
      </c>
      <c r="D210" s="347" t="s">
        <v>303</v>
      </c>
      <c r="E210" s="347" t="s">
        <v>241</v>
      </c>
      <c r="F210" s="347" t="s">
        <v>240</v>
      </c>
      <c r="G210" s="347" t="s">
        <v>240</v>
      </c>
      <c r="H210" s="347">
        <v>10722</v>
      </c>
      <c r="I210" s="347">
        <v>10816</v>
      </c>
      <c r="J210" s="347">
        <v>10791.99</v>
      </c>
    </row>
    <row r="211" spans="1:10" x14ac:dyDescent="0.3">
      <c r="A211" s="347">
        <v>20223</v>
      </c>
      <c r="B211" s="347" t="s">
        <v>239</v>
      </c>
      <c r="C211" s="347" t="s">
        <v>341</v>
      </c>
      <c r="D211" s="347" t="s">
        <v>302</v>
      </c>
      <c r="E211" s="347" t="s">
        <v>239</v>
      </c>
      <c r="F211" s="347" t="s">
        <v>302</v>
      </c>
      <c r="G211" s="347" t="s">
        <v>301</v>
      </c>
      <c r="H211" s="347">
        <v>35433</v>
      </c>
      <c r="I211" s="347">
        <v>36043</v>
      </c>
      <c r="J211" s="347">
        <v>30118.65</v>
      </c>
    </row>
    <row r="212" spans="1:10" x14ac:dyDescent="0.3">
      <c r="A212" s="347">
        <v>20222</v>
      </c>
      <c r="B212" s="347" t="s">
        <v>268</v>
      </c>
      <c r="C212" s="347" t="s">
        <v>269</v>
      </c>
      <c r="D212" s="347" t="s">
        <v>299</v>
      </c>
      <c r="E212" s="347" t="s">
        <v>268</v>
      </c>
      <c r="F212" s="347" t="s">
        <v>309</v>
      </c>
      <c r="G212" s="347" t="s">
        <v>267</v>
      </c>
      <c r="H212" s="347">
        <v>345952</v>
      </c>
      <c r="I212" s="347">
        <v>357167</v>
      </c>
      <c r="J212" s="347">
        <v>289236.2</v>
      </c>
    </row>
    <row r="213" spans="1:10" x14ac:dyDescent="0.3">
      <c r="A213" s="347">
        <v>20222</v>
      </c>
      <c r="B213" s="347" t="s">
        <v>258</v>
      </c>
      <c r="C213" s="347" t="s">
        <v>40</v>
      </c>
      <c r="D213" s="347" t="s">
        <v>304</v>
      </c>
      <c r="E213" s="347" t="s">
        <v>266</v>
      </c>
      <c r="F213" s="347" t="s">
        <v>308</v>
      </c>
      <c r="G213" s="347" t="s">
        <v>265</v>
      </c>
      <c r="H213" s="347">
        <v>681551</v>
      </c>
      <c r="I213" s="347">
        <v>708337</v>
      </c>
      <c r="J213" s="347">
        <v>573364.5</v>
      </c>
    </row>
    <row r="214" spans="1:10" x14ac:dyDescent="0.3">
      <c r="A214" s="347">
        <v>20222</v>
      </c>
      <c r="B214" s="347" t="s">
        <v>258</v>
      </c>
      <c r="C214" s="347" t="s">
        <v>40</v>
      </c>
      <c r="D214" s="347" t="s">
        <v>304</v>
      </c>
      <c r="E214" s="347" t="s">
        <v>264</v>
      </c>
      <c r="F214" s="347" t="s">
        <v>263</v>
      </c>
      <c r="G214" s="347" t="s">
        <v>263</v>
      </c>
      <c r="H214" s="347">
        <v>430661</v>
      </c>
      <c r="I214" s="347">
        <v>445184</v>
      </c>
      <c r="J214" s="347">
        <v>367162.16</v>
      </c>
    </row>
    <row r="215" spans="1:10" x14ac:dyDescent="0.3">
      <c r="A215" s="347">
        <v>20222</v>
      </c>
      <c r="B215" s="347" t="s">
        <v>258</v>
      </c>
      <c r="C215" s="347" t="s">
        <v>40</v>
      </c>
      <c r="D215" s="347" t="s">
        <v>304</v>
      </c>
      <c r="E215" s="347" t="s">
        <v>262</v>
      </c>
      <c r="F215" s="347" t="s">
        <v>316</v>
      </c>
      <c r="G215" s="347" t="s">
        <v>261</v>
      </c>
      <c r="H215" s="347">
        <v>437989</v>
      </c>
      <c r="I215" s="347">
        <v>457866</v>
      </c>
      <c r="J215" s="347">
        <v>369831.61</v>
      </c>
    </row>
    <row r="216" spans="1:10" x14ac:dyDescent="0.3">
      <c r="A216" s="347">
        <v>20222</v>
      </c>
      <c r="B216" s="347" t="s">
        <v>258</v>
      </c>
      <c r="C216" s="347" t="s">
        <v>40</v>
      </c>
      <c r="D216" s="347" t="s">
        <v>304</v>
      </c>
      <c r="E216" s="347" t="s">
        <v>260</v>
      </c>
      <c r="F216" s="347" t="s">
        <v>315</v>
      </c>
      <c r="G216" s="347" t="s">
        <v>259</v>
      </c>
      <c r="H216" s="347">
        <v>600969</v>
      </c>
      <c r="I216" s="347">
        <v>624186</v>
      </c>
      <c r="J216" s="347">
        <v>506600.07</v>
      </c>
    </row>
    <row r="217" spans="1:10" x14ac:dyDescent="0.3">
      <c r="A217" s="347">
        <v>20222</v>
      </c>
      <c r="B217" s="347" t="s">
        <v>258</v>
      </c>
      <c r="C217" s="347" t="s">
        <v>40</v>
      </c>
      <c r="D217" s="347" t="s">
        <v>304</v>
      </c>
      <c r="E217" s="347" t="s">
        <v>257</v>
      </c>
      <c r="F217" s="347" t="s">
        <v>311</v>
      </c>
      <c r="G217" s="347" t="s">
        <v>256</v>
      </c>
      <c r="H217" s="347">
        <v>314226</v>
      </c>
      <c r="I217" s="347">
        <v>327682</v>
      </c>
      <c r="J217" s="347">
        <v>255905.61</v>
      </c>
    </row>
    <row r="218" spans="1:10" x14ac:dyDescent="0.3">
      <c r="A218" s="347">
        <v>20222</v>
      </c>
      <c r="B218" s="347" t="s">
        <v>247</v>
      </c>
      <c r="C218" s="347" t="s">
        <v>41</v>
      </c>
      <c r="D218" s="347" t="s">
        <v>305</v>
      </c>
      <c r="E218" s="347" t="s">
        <v>255</v>
      </c>
      <c r="F218" s="347" t="s">
        <v>254</v>
      </c>
      <c r="G218" s="347" t="s">
        <v>254</v>
      </c>
      <c r="H218" s="347">
        <v>134258</v>
      </c>
      <c r="I218" s="347">
        <v>137808</v>
      </c>
      <c r="J218" s="347">
        <v>113906.17</v>
      </c>
    </row>
    <row r="219" spans="1:10" x14ac:dyDescent="0.3">
      <c r="A219" s="347">
        <v>20222</v>
      </c>
      <c r="B219" s="347" t="s">
        <v>247</v>
      </c>
      <c r="C219" s="347" t="s">
        <v>41</v>
      </c>
      <c r="D219" s="347" t="s">
        <v>305</v>
      </c>
      <c r="E219" s="347" t="s">
        <v>253</v>
      </c>
      <c r="F219" s="347" t="s">
        <v>310</v>
      </c>
      <c r="G219" s="347" t="s">
        <v>252</v>
      </c>
      <c r="H219" s="347">
        <v>432472</v>
      </c>
      <c r="I219" s="347">
        <v>442364</v>
      </c>
      <c r="J219" s="347">
        <v>348677.41</v>
      </c>
    </row>
    <row r="220" spans="1:10" x14ac:dyDescent="0.3">
      <c r="A220" s="347">
        <v>20222</v>
      </c>
      <c r="B220" s="347" t="s">
        <v>247</v>
      </c>
      <c r="C220" s="347" t="s">
        <v>41</v>
      </c>
      <c r="D220" s="347" t="s">
        <v>305</v>
      </c>
      <c r="E220" s="347" t="s">
        <v>251</v>
      </c>
      <c r="F220" s="347" t="s">
        <v>312</v>
      </c>
      <c r="G220" s="347" t="s">
        <v>250</v>
      </c>
      <c r="H220" s="347">
        <v>362542</v>
      </c>
      <c r="I220" s="347">
        <v>373719</v>
      </c>
      <c r="J220" s="347">
        <v>295692.62</v>
      </c>
    </row>
    <row r="221" spans="1:10" x14ac:dyDescent="0.3">
      <c r="A221" s="347">
        <v>20222</v>
      </c>
      <c r="B221" s="347" t="s">
        <v>247</v>
      </c>
      <c r="C221" s="347" t="s">
        <v>41</v>
      </c>
      <c r="D221" s="347" t="s">
        <v>305</v>
      </c>
      <c r="E221" s="347" t="s">
        <v>249</v>
      </c>
      <c r="F221" s="347" t="s">
        <v>248</v>
      </c>
      <c r="G221" s="347" t="s">
        <v>313</v>
      </c>
      <c r="H221" s="347">
        <v>72477</v>
      </c>
      <c r="I221" s="347">
        <v>74914</v>
      </c>
      <c r="J221" s="347">
        <v>58192.14</v>
      </c>
    </row>
    <row r="222" spans="1:10" x14ac:dyDescent="0.3">
      <c r="A222" s="347">
        <v>20222</v>
      </c>
      <c r="B222" s="347" t="s">
        <v>247</v>
      </c>
      <c r="C222" s="347" t="s">
        <v>41</v>
      </c>
      <c r="D222" s="347" t="s">
        <v>305</v>
      </c>
      <c r="E222" s="347" t="s">
        <v>246</v>
      </c>
      <c r="F222" s="347" t="s">
        <v>314</v>
      </c>
      <c r="G222" s="347" t="s">
        <v>245</v>
      </c>
      <c r="H222" s="347">
        <v>175566</v>
      </c>
      <c r="I222" s="347">
        <v>180841</v>
      </c>
      <c r="J222" s="347">
        <v>146023.70000000001</v>
      </c>
    </row>
    <row r="223" spans="1:10" x14ac:dyDescent="0.3">
      <c r="A223" s="347">
        <v>20222</v>
      </c>
      <c r="B223" s="347" t="s">
        <v>244</v>
      </c>
      <c r="C223" s="347" t="s">
        <v>243</v>
      </c>
      <c r="D223" s="347" t="s">
        <v>300</v>
      </c>
      <c r="E223" s="347" t="s">
        <v>244</v>
      </c>
      <c r="F223" s="347" t="s">
        <v>300</v>
      </c>
      <c r="G223" s="347" t="s">
        <v>243</v>
      </c>
      <c r="H223" s="347">
        <v>59666</v>
      </c>
      <c r="I223" s="347">
        <v>60400</v>
      </c>
      <c r="J223" s="347">
        <v>49800.72</v>
      </c>
    </row>
    <row r="224" spans="1:10" x14ac:dyDescent="0.3">
      <c r="A224" s="347">
        <v>20222</v>
      </c>
      <c r="B224" s="347" t="s">
        <v>242</v>
      </c>
      <c r="C224" s="347" t="s">
        <v>240</v>
      </c>
      <c r="D224" s="347" t="s">
        <v>303</v>
      </c>
      <c r="E224" s="347" t="s">
        <v>241</v>
      </c>
      <c r="F224" s="347" t="s">
        <v>240</v>
      </c>
      <c r="G224" s="347" t="s">
        <v>240</v>
      </c>
      <c r="H224" s="347">
        <v>10819</v>
      </c>
      <c r="I224" s="347">
        <v>10930</v>
      </c>
      <c r="J224" s="347">
        <v>9621.84</v>
      </c>
    </row>
    <row r="225" spans="1:10" x14ac:dyDescent="0.3">
      <c r="A225" s="347">
        <v>20222</v>
      </c>
      <c r="B225" s="347" t="s">
        <v>239</v>
      </c>
      <c r="C225" s="347" t="s">
        <v>341</v>
      </c>
      <c r="D225" s="347" t="s">
        <v>302</v>
      </c>
      <c r="E225" s="347" t="s">
        <v>239</v>
      </c>
      <c r="F225" s="347" t="s">
        <v>302</v>
      </c>
      <c r="G225" s="347" t="s">
        <v>301</v>
      </c>
      <c r="H225" s="347">
        <v>34341</v>
      </c>
      <c r="I225" s="347">
        <v>35038</v>
      </c>
      <c r="J225" s="347">
        <v>26802.99</v>
      </c>
    </row>
    <row r="226" spans="1:10" x14ac:dyDescent="0.3">
      <c r="A226" s="347">
        <v>20221</v>
      </c>
      <c r="B226" s="347" t="s">
        <v>268</v>
      </c>
      <c r="C226" s="347" t="s">
        <v>269</v>
      </c>
      <c r="D226" s="347" t="s">
        <v>299</v>
      </c>
      <c r="E226" s="347" t="s">
        <v>268</v>
      </c>
      <c r="F226" s="347" t="s">
        <v>309</v>
      </c>
      <c r="G226" s="347" t="s">
        <v>267</v>
      </c>
      <c r="H226" s="347">
        <v>343498</v>
      </c>
      <c r="I226" s="347">
        <v>354382</v>
      </c>
      <c r="J226" s="347">
        <v>283419.62</v>
      </c>
    </row>
    <row r="227" spans="1:10" x14ac:dyDescent="0.3">
      <c r="A227" s="347">
        <v>20221</v>
      </c>
      <c r="B227" s="347" t="s">
        <v>258</v>
      </c>
      <c r="C227" s="347" t="s">
        <v>40</v>
      </c>
      <c r="D227" s="347" t="s">
        <v>304</v>
      </c>
      <c r="E227" s="347" t="s">
        <v>266</v>
      </c>
      <c r="F227" s="347" t="s">
        <v>308</v>
      </c>
      <c r="G227" s="347" t="s">
        <v>265</v>
      </c>
      <c r="H227" s="347">
        <v>681176</v>
      </c>
      <c r="I227" s="347">
        <v>706333</v>
      </c>
      <c r="J227" s="347">
        <v>566431.86</v>
      </c>
    </row>
    <row r="228" spans="1:10" x14ac:dyDescent="0.3">
      <c r="A228" s="347">
        <v>20221</v>
      </c>
      <c r="B228" s="347" t="s">
        <v>258</v>
      </c>
      <c r="C228" s="347" t="s">
        <v>40</v>
      </c>
      <c r="D228" s="347" t="s">
        <v>304</v>
      </c>
      <c r="E228" s="347" t="s">
        <v>264</v>
      </c>
      <c r="F228" s="347" t="s">
        <v>263</v>
      </c>
      <c r="G228" s="347" t="s">
        <v>263</v>
      </c>
      <c r="H228" s="347">
        <v>431438</v>
      </c>
      <c r="I228" s="347">
        <v>445026</v>
      </c>
      <c r="J228" s="347">
        <v>364470.49</v>
      </c>
    </row>
    <row r="229" spans="1:10" x14ac:dyDescent="0.3">
      <c r="A229" s="347">
        <v>20221</v>
      </c>
      <c r="B229" s="347" t="s">
        <v>258</v>
      </c>
      <c r="C229" s="347" t="s">
        <v>40</v>
      </c>
      <c r="D229" s="347" t="s">
        <v>304</v>
      </c>
      <c r="E229" s="347" t="s">
        <v>262</v>
      </c>
      <c r="F229" s="347" t="s">
        <v>316</v>
      </c>
      <c r="G229" s="347" t="s">
        <v>261</v>
      </c>
      <c r="H229" s="347">
        <v>438761</v>
      </c>
      <c r="I229" s="347">
        <v>457340</v>
      </c>
      <c r="J229" s="347">
        <v>365007.94</v>
      </c>
    </row>
    <row r="230" spans="1:10" x14ac:dyDescent="0.3">
      <c r="A230" s="347">
        <v>20221</v>
      </c>
      <c r="B230" s="347" t="s">
        <v>258</v>
      </c>
      <c r="C230" s="347" t="s">
        <v>40</v>
      </c>
      <c r="D230" s="347" t="s">
        <v>304</v>
      </c>
      <c r="E230" s="347" t="s">
        <v>260</v>
      </c>
      <c r="F230" s="347" t="s">
        <v>315</v>
      </c>
      <c r="G230" s="347" t="s">
        <v>259</v>
      </c>
      <c r="H230" s="347">
        <v>602138</v>
      </c>
      <c r="I230" s="347">
        <v>624398</v>
      </c>
      <c r="J230" s="347">
        <v>503741.92</v>
      </c>
    </row>
    <row r="231" spans="1:10" x14ac:dyDescent="0.3">
      <c r="A231" s="347">
        <v>20221</v>
      </c>
      <c r="B231" s="347" t="s">
        <v>258</v>
      </c>
      <c r="C231" s="347" t="s">
        <v>40</v>
      </c>
      <c r="D231" s="347" t="s">
        <v>304</v>
      </c>
      <c r="E231" s="347" t="s">
        <v>257</v>
      </c>
      <c r="F231" s="347" t="s">
        <v>311</v>
      </c>
      <c r="G231" s="347" t="s">
        <v>256</v>
      </c>
      <c r="H231" s="347">
        <v>313762</v>
      </c>
      <c r="I231" s="347">
        <v>326369</v>
      </c>
      <c r="J231" s="347">
        <v>252506.82</v>
      </c>
    </row>
    <row r="232" spans="1:10" x14ac:dyDescent="0.3">
      <c r="A232" s="347">
        <v>20221</v>
      </c>
      <c r="B232" s="347" t="s">
        <v>247</v>
      </c>
      <c r="C232" s="347" t="s">
        <v>41</v>
      </c>
      <c r="D232" s="347" t="s">
        <v>305</v>
      </c>
      <c r="E232" s="347" t="s">
        <v>255</v>
      </c>
      <c r="F232" s="347" t="s">
        <v>254</v>
      </c>
      <c r="G232" s="347" t="s">
        <v>254</v>
      </c>
      <c r="H232" s="347">
        <v>134279</v>
      </c>
      <c r="I232" s="347">
        <v>137809</v>
      </c>
      <c r="J232" s="347">
        <v>112774.19</v>
      </c>
    </row>
    <row r="233" spans="1:10" x14ac:dyDescent="0.3">
      <c r="A233" s="347">
        <v>20221</v>
      </c>
      <c r="B233" s="347" t="s">
        <v>247</v>
      </c>
      <c r="C233" s="347" t="s">
        <v>41</v>
      </c>
      <c r="D233" s="347" t="s">
        <v>305</v>
      </c>
      <c r="E233" s="347" t="s">
        <v>253</v>
      </c>
      <c r="F233" s="347" t="s">
        <v>310</v>
      </c>
      <c r="G233" s="347" t="s">
        <v>252</v>
      </c>
      <c r="H233" s="347">
        <v>432245</v>
      </c>
      <c r="I233" s="347">
        <v>442375</v>
      </c>
      <c r="J233" s="347">
        <v>345549.35</v>
      </c>
    </row>
    <row r="234" spans="1:10" x14ac:dyDescent="0.3">
      <c r="A234" s="347">
        <v>20221</v>
      </c>
      <c r="B234" s="347" t="s">
        <v>247</v>
      </c>
      <c r="C234" s="347" t="s">
        <v>41</v>
      </c>
      <c r="D234" s="347" t="s">
        <v>305</v>
      </c>
      <c r="E234" s="347" t="s">
        <v>251</v>
      </c>
      <c r="F234" s="347" t="s">
        <v>312</v>
      </c>
      <c r="G234" s="347" t="s">
        <v>250</v>
      </c>
      <c r="H234" s="347">
        <v>362899</v>
      </c>
      <c r="I234" s="347">
        <v>374090</v>
      </c>
      <c r="J234" s="347">
        <v>293093.2</v>
      </c>
    </row>
    <row r="235" spans="1:10" x14ac:dyDescent="0.3">
      <c r="A235" s="347">
        <v>20221</v>
      </c>
      <c r="B235" s="347" t="s">
        <v>247</v>
      </c>
      <c r="C235" s="347" t="s">
        <v>41</v>
      </c>
      <c r="D235" s="347" t="s">
        <v>305</v>
      </c>
      <c r="E235" s="347" t="s">
        <v>249</v>
      </c>
      <c r="F235" s="347" t="s">
        <v>248</v>
      </c>
      <c r="G235" s="347" t="s">
        <v>313</v>
      </c>
      <c r="H235" s="347">
        <v>72455</v>
      </c>
      <c r="I235" s="347">
        <v>74896</v>
      </c>
      <c r="J235" s="347">
        <v>57035.75</v>
      </c>
    </row>
    <row r="236" spans="1:10" x14ac:dyDescent="0.3">
      <c r="A236" s="347">
        <v>20221</v>
      </c>
      <c r="B236" s="347" t="s">
        <v>247</v>
      </c>
      <c r="C236" s="347" t="s">
        <v>41</v>
      </c>
      <c r="D236" s="347" t="s">
        <v>305</v>
      </c>
      <c r="E236" s="347" t="s">
        <v>246</v>
      </c>
      <c r="F236" s="347" t="s">
        <v>314</v>
      </c>
      <c r="G236" s="347" t="s">
        <v>245</v>
      </c>
      <c r="H236" s="347">
        <v>175430</v>
      </c>
      <c r="I236" s="347">
        <v>180663</v>
      </c>
      <c r="J236" s="347">
        <v>144292.35999999999</v>
      </c>
    </row>
    <row r="237" spans="1:10" x14ac:dyDescent="0.3">
      <c r="A237" s="347">
        <v>20221</v>
      </c>
      <c r="B237" s="347" t="s">
        <v>244</v>
      </c>
      <c r="C237" s="347" t="s">
        <v>243</v>
      </c>
      <c r="D237" s="347" t="s">
        <v>300</v>
      </c>
      <c r="E237" s="347" t="s">
        <v>244</v>
      </c>
      <c r="F237" s="347" t="s">
        <v>300</v>
      </c>
      <c r="G237" s="347" t="s">
        <v>243</v>
      </c>
      <c r="H237" s="347">
        <v>58786</v>
      </c>
      <c r="I237" s="347">
        <v>59524</v>
      </c>
      <c r="J237" s="347">
        <v>48739.76</v>
      </c>
    </row>
    <row r="238" spans="1:10" x14ac:dyDescent="0.3">
      <c r="A238" s="347">
        <v>20221</v>
      </c>
      <c r="B238" s="347" t="s">
        <v>242</v>
      </c>
      <c r="C238" s="347" t="s">
        <v>240</v>
      </c>
      <c r="D238" s="347" t="s">
        <v>303</v>
      </c>
      <c r="E238" s="347" t="s">
        <v>241</v>
      </c>
      <c r="F238" s="347" t="s">
        <v>240</v>
      </c>
      <c r="G238" s="347" t="s">
        <v>240</v>
      </c>
      <c r="H238" s="347">
        <v>8954</v>
      </c>
      <c r="I238" s="347">
        <v>9004</v>
      </c>
      <c r="J238" s="347">
        <v>7596.83</v>
      </c>
    </row>
    <row r="239" spans="1:10" x14ac:dyDescent="0.3">
      <c r="A239" s="347">
        <v>20221</v>
      </c>
      <c r="B239" s="347" t="s">
        <v>239</v>
      </c>
      <c r="C239" s="347" t="s">
        <v>341</v>
      </c>
      <c r="D239" s="347" t="s">
        <v>302</v>
      </c>
      <c r="E239" s="347" t="s">
        <v>239</v>
      </c>
      <c r="F239" s="347" t="s">
        <v>302</v>
      </c>
      <c r="G239" s="347" t="s">
        <v>301</v>
      </c>
      <c r="H239" s="347">
        <v>30855</v>
      </c>
      <c r="I239" s="347">
        <v>31366</v>
      </c>
      <c r="J239" s="347">
        <v>23902.12</v>
      </c>
    </row>
  </sheetData>
  <autoFilter ref="A1:J183" xr:uid="{47404306-C7D3-46A1-838A-56D0FE5A96B0}"/>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E88E-C98E-4738-8AEF-C68D66CC3C6C}">
  <sheetPr>
    <tabColor rgb="FF92D050"/>
  </sheetPr>
  <dimension ref="A1:Q188"/>
  <sheetViews>
    <sheetView workbookViewId="0">
      <selection activeCell="I2" sqref="I2:I12"/>
    </sheetView>
  </sheetViews>
  <sheetFormatPr defaultColWidth="8.88671875" defaultRowHeight="14.4" x14ac:dyDescent="0.3"/>
  <cols>
    <col min="1" max="6" width="8.88671875" style="347"/>
    <col min="7" max="7" width="22.33203125" style="347" customWidth="1"/>
    <col min="8" max="8" width="8.88671875" style="347"/>
    <col min="9" max="10" width="9" style="347" bestFit="1" customWidth="1"/>
    <col min="11" max="11" width="10" style="347" bestFit="1" customWidth="1"/>
    <col min="12" max="16384" width="8.88671875" style="347"/>
  </cols>
  <sheetData>
    <row r="1" spans="1:17" x14ac:dyDescent="0.3">
      <c r="A1" s="347" t="s">
        <v>160</v>
      </c>
      <c r="B1" s="347" t="s">
        <v>183</v>
      </c>
      <c r="C1" s="347" t="s">
        <v>184</v>
      </c>
      <c r="D1" s="347" t="s">
        <v>282</v>
      </c>
      <c r="E1" s="347" t="s">
        <v>202</v>
      </c>
      <c r="F1" s="347" t="s">
        <v>203</v>
      </c>
      <c r="G1" s="347" t="s">
        <v>204</v>
      </c>
      <c r="H1" s="347" t="s">
        <v>323</v>
      </c>
      <c r="I1" t="s">
        <v>277</v>
      </c>
      <c r="J1" t="s">
        <v>278</v>
      </c>
      <c r="K1" t="s">
        <v>279</v>
      </c>
    </row>
    <row r="2" spans="1:17" x14ac:dyDescent="0.3">
      <c r="A2" s="347">
        <v>20261</v>
      </c>
      <c r="B2" s="347" t="s">
        <v>187</v>
      </c>
      <c r="C2" s="347" t="s">
        <v>188</v>
      </c>
      <c r="D2" s="347" t="s">
        <v>188</v>
      </c>
      <c r="E2" s="347" t="s">
        <v>112</v>
      </c>
      <c r="F2" s="347" t="s">
        <v>205</v>
      </c>
      <c r="G2" s="347" t="s">
        <v>206</v>
      </c>
      <c r="H2" s="347" t="s">
        <v>322</v>
      </c>
      <c r="I2" s="367">
        <v>1892100</v>
      </c>
      <c r="J2" s="367">
        <v>1894000</v>
      </c>
      <c r="K2" s="367">
        <v>1731000</v>
      </c>
    </row>
    <row r="3" spans="1:17" x14ac:dyDescent="0.3">
      <c r="A3" s="347">
        <v>20261</v>
      </c>
      <c r="B3" s="347" t="s">
        <v>187</v>
      </c>
      <c r="C3" s="347" t="s">
        <v>188</v>
      </c>
      <c r="D3" s="347" t="s">
        <v>188</v>
      </c>
      <c r="E3" s="347" t="s">
        <v>189</v>
      </c>
      <c r="F3" s="347" t="s">
        <v>207</v>
      </c>
      <c r="G3" s="347" t="s">
        <v>208</v>
      </c>
      <c r="H3" s="347" t="s">
        <v>317</v>
      </c>
      <c r="I3" s="367">
        <v>72300</v>
      </c>
      <c r="J3" s="367">
        <v>97800</v>
      </c>
      <c r="K3" s="367">
        <v>28500</v>
      </c>
    </row>
    <row r="4" spans="1:17" x14ac:dyDescent="0.3">
      <c r="A4" s="347">
        <v>20261</v>
      </c>
      <c r="B4" s="347" t="s">
        <v>187</v>
      </c>
      <c r="C4" s="347" t="s">
        <v>188</v>
      </c>
      <c r="D4" s="347" t="s">
        <v>188</v>
      </c>
      <c r="E4" s="347" t="s">
        <v>189</v>
      </c>
      <c r="F4" s="347" t="s">
        <v>209</v>
      </c>
      <c r="G4" s="347" t="s">
        <v>208</v>
      </c>
      <c r="H4" s="347" t="s">
        <v>317</v>
      </c>
      <c r="I4" s="367">
        <v>252000</v>
      </c>
      <c r="J4" s="367">
        <v>262300</v>
      </c>
      <c r="K4" s="367">
        <v>122600</v>
      </c>
    </row>
    <row r="5" spans="1:17" x14ac:dyDescent="0.3">
      <c r="A5" s="347">
        <v>20261</v>
      </c>
      <c r="B5" s="347" t="s">
        <v>187</v>
      </c>
      <c r="C5" s="347" t="s">
        <v>188</v>
      </c>
      <c r="D5" s="347" t="s">
        <v>188</v>
      </c>
      <c r="E5" s="347" t="s">
        <v>189</v>
      </c>
      <c r="F5" s="347" t="s">
        <v>210</v>
      </c>
      <c r="G5" s="347" t="s">
        <v>208</v>
      </c>
      <c r="H5" s="347" t="s">
        <v>317</v>
      </c>
      <c r="I5" s="367">
        <v>578600</v>
      </c>
      <c r="J5" s="367">
        <v>580700</v>
      </c>
      <c r="K5" s="367">
        <v>413300</v>
      </c>
    </row>
    <row r="6" spans="1:17" x14ac:dyDescent="0.3">
      <c r="A6" s="347">
        <v>20261</v>
      </c>
      <c r="B6" s="347" t="s">
        <v>187</v>
      </c>
      <c r="C6" s="347" t="s">
        <v>188</v>
      </c>
      <c r="D6" s="347" t="s">
        <v>188</v>
      </c>
      <c r="E6" s="347" t="s">
        <v>189</v>
      </c>
      <c r="F6" s="347" t="s">
        <v>211</v>
      </c>
      <c r="G6" s="347" t="s">
        <v>208</v>
      </c>
      <c r="H6" s="347" t="s">
        <v>317</v>
      </c>
      <c r="I6" s="367">
        <v>56200</v>
      </c>
      <c r="J6" s="367">
        <v>56300</v>
      </c>
      <c r="K6" s="367">
        <v>29200</v>
      </c>
    </row>
    <row r="7" spans="1:17" x14ac:dyDescent="0.3">
      <c r="A7" s="347">
        <v>20261</v>
      </c>
      <c r="B7" s="347" t="s">
        <v>187</v>
      </c>
      <c r="C7" s="347" t="s">
        <v>188</v>
      </c>
      <c r="D7" s="347" t="s">
        <v>188</v>
      </c>
      <c r="E7" s="347" t="s">
        <v>212</v>
      </c>
      <c r="F7" s="347" t="s">
        <v>205</v>
      </c>
      <c r="G7" s="347" t="s">
        <v>318</v>
      </c>
      <c r="H7" s="347" t="s">
        <v>319</v>
      </c>
      <c r="I7" s="367">
        <v>150300</v>
      </c>
      <c r="J7" s="367">
        <v>242400</v>
      </c>
      <c r="K7" s="367">
        <v>120900</v>
      </c>
    </row>
    <row r="8" spans="1:17" x14ac:dyDescent="0.3">
      <c r="A8" s="347">
        <v>20261</v>
      </c>
      <c r="B8" s="347" t="s">
        <v>192</v>
      </c>
      <c r="C8" s="347" t="s">
        <v>193</v>
      </c>
      <c r="D8" s="347" t="s">
        <v>283</v>
      </c>
      <c r="E8" s="347" t="s">
        <v>112</v>
      </c>
      <c r="F8" s="347" t="s">
        <v>205</v>
      </c>
      <c r="G8" s="347" t="s">
        <v>206</v>
      </c>
      <c r="H8" s="347" t="s">
        <v>322</v>
      </c>
      <c r="I8" s="367">
        <v>687500</v>
      </c>
      <c r="J8" s="367">
        <v>689300</v>
      </c>
      <c r="K8" s="367">
        <v>654000</v>
      </c>
    </row>
    <row r="9" spans="1:17" x14ac:dyDescent="0.3">
      <c r="A9" s="347">
        <v>20261</v>
      </c>
      <c r="B9" s="347" t="s">
        <v>192</v>
      </c>
      <c r="C9" s="347" t="s">
        <v>193</v>
      </c>
      <c r="D9" s="347" t="s">
        <v>283</v>
      </c>
      <c r="E9" s="347" t="s">
        <v>213</v>
      </c>
      <c r="F9" s="347" t="s">
        <v>207</v>
      </c>
      <c r="G9" s="347" t="s">
        <v>320</v>
      </c>
      <c r="H9" s="347" t="s">
        <v>321</v>
      </c>
      <c r="I9" s="367">
        <v>66700</v>
      </c>
      <c r="J9" s="367">
        <v>89700</v>
      </c>
      <c r="K9" s="367">
        <v>67100</v>
      </c>
    </row>
    <row r="10" spans="1:17" x14ac:dyDescent="0.3">
      <c r="A10" s="347">
        <v>20261</v>
      </c>
      <c r="B10" s="347" t="s">
        <v>192</v>
      </c>
      <c r="C10" s="347" t="s">
        <v>193</v>
      </c>
      <c r="D10" s="347" t="s">
        <v>283</v>
      </c>
      <c r="E10" s="347" t="s">
        <v>213</v>
      </c>
      <c r="F10" s="347" t="s">
        <v>209</v>
      </c>
      <c r="G10" s="347" t="s">
        <v>320</v>
      </c>
      <c r="H10" s="347" t="s">
        <v>321</v>
      </c>
      <c r="I10" s="367">
        <v>141900</v>
      </c>
      <c r="J10" s="367">
        <v>146200</v>
      </c>
      <c r="K10" s="367">
        <v>81700</v>
      </c>
    </row>
    <row r="11" spans="1:17" x14ac:dyDescent="0.3">
      <c r="A11" s="347">
        <v>20261</v>
      </c>
      <c r="B11" s="347" t="s">
        <v>192</v>
      </c>
      <c r="C11" s="347" t="s">
        <v>193</v>
      </c>
      <c r="D11" s="347" t="s">
        <v>283</v>
      </c>
      <c r="E11" s="347" t="s">
        <v>213</v>
      </c>
      <c r="F11" s="347" t="s">
        <v>210</v>
      </c>
      <c r="G11" s="347" t="s">
        <v>320</v>
      </c>
      <c r="H11" s="347" t="s">
        <v>321</v>
      </c>
      <c r="I11" s="367">
        <v>218300</v>
      </c>
      <c r="J11" s="367">
        <v>219100</v>
      </c>
      <c r="K11" s="367">
        <v>167600</v>
      </c>
    </row>
    <row r="12" spans="1:17" x14ac:dyDescent="0.3">
      <c r="A12" s="347">
        <v>20261</v>
      </c>
      <c r="B12" s="347" t="s">
        <v>192</v>
      </c>
      <c r="C12" s="347" t="s">
        <v>193</v>
      </c>
      <c r="D12" s="347" t="s">
        <v>283</v>
      </c>
      <c r="E12" s="347" t="s">
        <v>213</v>
      </c>
      <c r="F12" s="347" t="s">
        <v>211</v>
      </c>
      <c r="G12" s="347" t="s">
        <v>320</v>
      </c>
      <c r="H12" s="347" t="s">
        <v>321</v>
      </c>
      <c r="I12" s="367">
        <v>13100</v>
      </c>
      <c r="J12" s="367">
        <v>13200</v>
      </c>
      <c r="K12" s="367">
        <v>7100</v>
      </c>
    </row>
    <row r="13" spans="1:17" x14ac:dyDescent="0.3">
      <c r="A13" s="347">
        <v>20254</v>
      </c>
      <c r="B13" s="349" t="s">
        <v>187</v>
      </c>
      <c r="C13" s="347" t="s">
        <v>188</v>
      </c>
      <c r="D13" s="347" t="s">
        <v>188</v>
      </c>
      <c r="E13" s="347" t="s">
        <v>112</v>
      </c>
      <c r="F13" s="347" t="s">
        <v>205</v>
      </c>
      <c r="G13" s="347" t="s">
        <v>206</v>
      </c>
      <c r="H13" s="347" t="s">
        <v>322</v>
      </c>
      <c r="I13">
        <v>1900128</v>
      </c>
      <c r="J13">
        <v>1901749</v>
      </c>
      <c r="K13">
        <v>1745125.42</v>
      </c>
      <c r="L13"/>
      <c r="M13"/>
      <c r="N13"/>
      <c r="O13"/>
      <c r="P13"/>
      <c r="Q13"/>
    </row>
    <row r="14" spans="1:17" x14ac:dyDescent="0.3">
      <c r="A14" s="347">
        <v>20254</v>
      </c>
      <c r="B14" s="349" t="s">
        <v>187</v>
      </c>
      <c r="C14" s="347" t="s">
        <v>188</v>
      </c>
      <c r="D14" s="347" t="s">
        <v>188</v>
      </c>
      <c r="E14" s="347" t="s">
        <v>189</v>
      </c>
      <c r="F14" s="347" t="s">
        <v>207</v>
      </c>
      <c r="G14" s="347" t="s">
        <v>208</v>
      </c>
      <c r="H14" s="347" t="s">
        <v>317</v>
      </c>
      <c r="I14">
        <v>74270</v>
      </c>
      <c r="J14">
        <v>100036</v>
      </c>
      <c r="K14">
        <v>29813.5</v>
      </c>
      <c r="L14"/>
      <c r="M14"/>
      <c r="N14"/>
      <c r="O14"/>
      <c r="P14"/>
      <c r="Q14"/>
    </row>
    <row r="15" spans="1:17" x14ac:dyDescent="0.3">
      <c r="A15" s="347">
        <v>20254</v>
      </c>
      <c r="B15" s="349" t="s">
        <v>187</v>
      </c>
      <c r="C15" s="347" t="s">
        <v>188</v>
      </c>
      <c r="D15" s="347" t="s">
        <v>188</v>
      </c>
      <c r="E15" s="347" t="s">
        <v>189</v>
      </c>
      <c r="F15" s="347" t="s">
        <v>209</v>
      </c>
      <c r="G15" s="347" t="s">
        <v>208</v>
      </c>
      <c r="H15" s="347" t="s">
        <v>317</v>
      </c>
      <c r="I15">
        <v>250239</v>
      </c>
      <c r="J15">
        <v>261012</v>
      </c>
      <c r="K15">
        <v>123477.49</v>
      </c>
      <c r="L15"/>
      <c r="M15"/>
      <c r="N15"/>
      <c r="O15"/>
      <c r="P15"/>
      <c r="Q15"/>
    </row>
    <row r="16" spans="1:17" x14ac:dyDescent="0.3">
      <c r="A16" s="347">
        <v>20254</v>
      </c>
      <c r="B16" s="349" t="s">
        <v>187</v>
      </c>
      <c r="C16" s="347" t="s">
        <v>188</v>
      </c>
      <c r="D16" s="347" t="s">
        <v>188</v>
      </c>
      <c r="E16" s="347" t="s">
        <v>189</v>
      </c>
      <c r="F16" s="347" t="s">
        <v>210</v>
      </c>
      <c r="G16" s="347" t="s">
        <v>208</v>
      </c>
      <c r="H16" s="347" t="s">
        <v>317</v>
      </c>
      <c r="I16">
        <v>571275</v>
      </c>
      <c r="J16">
        <v>573555</v>
      </c>
      <c r="K16">
        <v>410117.58</v>
      </c>
      <c r="L16"/>
      <c r="M16"/>
      <c r="N16"/>
      <c r="O16"/>
      <c r="P16"/>
      <c r="Q16"/>
    </row>
    <row r="17" spans="1:17" x14ac:dyDescent="0.3">
      <c r="A17" s="347">
        <v>20254</v>
      </c>
      <c r="B17" s="349" t="s">
        <v>187</v>
      </c>
      <c r="C17" s="347" t="s">
        <v>188</v>
      </c>
      <c r="D17" s="347" t="s">
        <v>188</v>
      </c>
      <c r="E17" s="347" t="s">
        <v>189</v>
      </c>
      <c r="F17" s="347" t="s">
        <v>211</v>
      </c>
      <c r="G17" s="347" t="s">
        <v>208</v>
      </c>
      <c r="H17" s="347" t="s">
        <v>317</v>
      </c>
      <c r="I17">
        <v>55098</v>
      </c>
      <c r="J17">
        <v>55250</v>
      </c>
      <c r="K17">
        <v>30340.04</v>
      </c>
      <c r="L17"/>
      <c r="M17"/>
      <c r="N17"/>
      <c r="O17"/>
      <c r="P17"/>
      <c r="Q17"/>
    </row>
    <row r="18" spans="1:17" x14ac:dyDescent="0.3">
      <c r="A18" s="347">
        <v>20254</v>
      </c>
      <c r="B18" s="349" t="s">
        <v>187</v>
      </c>
      <c r="C18" s="347" t="s">
        <v>188</v>
      </c>
      <c r="D18" s="347" t="s">
        <v>188</v>
      </c>
      <c r="E18" s="347" t="s">
        <v>212</v>
      </c>
      <c r="F18" s="347" t="s">
        <v>205</v>
      </c>
      <c r="G18" s="347" t="s">
        <v>318</v>
      </c>
      <c r="H18" s="347" t="s">
        <v>319</v>
      </c>
      <c r="I18">
        <v>135073</v>
      </c>
      <c r="J18">
        <v>215861</v>
      </c>
      <c r="K18">
        <v>138391.17000000001</v>
      </c>
    </row>
    <row r="19" spans="1:17" x14ac:dyDescent="0.3">
      <c r="A19" s="347">
        <v>20254</v>
      </c>
      <c r="B19" s="349" t="s">
        <v>192</v>
      </c>
      <c r="C19" s="347" t="s">
        <v>193</v>
      </c>
      <c r="D19" s="347" t="s">
        <v>283</v>
      </c>
      <c r="E19" s="347" t="s">
        <v>112</v>
      </c>
      <c r="F19" s="347" t="s">
        <v>205</v>
      </c>
      <c r="G19" s="347" t="s">
        <v>206</v>
      </c>
      <c r="H19" s="347" t="s">
        <v>322</v>
      </c>
      <c r="I19">
        <v>693022</v>
      </c>
      <c r="J19">
        <v>694773</v>
      </c>
      <c r="K19">
        <v>655912.71</v>
      </c>
      <c r="L19"/>
      <c r="M19"/>
      <c r="N19"/>
      <c r="O19"/>
      <c r="P19"/>
      <c r="Q19"/>
    </row>
    <row r="20" spans="1:17" x14ac:dyDescent="0.3">
      <c r="A20" s="347">
        <v>20254</v>
      </c>
      <c r="B20" s="349" t="s">
        <v>192</v>
      </c>
      <c r="C20" s="347" t="s">
        <v>193</v>
      </c>
      <c r="D20" s="347" t="s">
        <v>283</v>
      </c>
      <c r="E20" s="347" t="s">
        <v>213</v>
      </c>
      <c r="F20" s="347" t="s">
        <v>207</v>
      </c>
      <c r="G20" s="347" t="s">
        <v>320</v>
      </c>
      <c r="H20" s="347" t="s">
        <v>321</v>
      </c>
      <c r="I20">
        <v>64660</v>
      </c>
      <c r="J20">
        <v>86297</v>
      </c>
      <c r="K20">
        <v>65452.78</v>
      </c>
    </row>
    <row r="21" spans="1:17" x14ac:dyDescent="0.3">
      <c r="A21" s="347">
        <v>20254</v>
      </c>
      <c r="B21" s="349" t="s">
        <v>192</v>
      </c>
      <c r="C21" s="347" t="s">
        <v>193</v>
      </c>
      <c r="D21" s="347" t="s">
        <v>283</v>
      </c>
      <c r="E21" s="347" t="s">
        <v>213</v>
      </c>
      <c r="F21" s="347" t="s">
        <v>209</v>
      </c>
      <c r="G21" s="347" t="s">
        <v>320</v>
      </c>
      <c r="H21" s="347" t="s">
        <v>321</v>
      </c>
      <c r="I21">
        <v>139362</v>
      </c>
      <c r="J21">
        <v>143405</v>
      </c>
      <c r="K21">
        <v>80713.320000000007</v>
      </c>
    </row>
    <row r="22" spans="1:17" x14ac:dyDescent="0.3">
      <c r="A22" s="347">
        <v>20254</v>
      </c>
      <c r="B22" s="349" t="s">
        <v>192</v>
      </c>
      <c r="C22" s="347" t="s">
        <v>193</v>
      </c>
      <c r="D22" s="347" t="s">
        <v>283</v>
      </c>
      <c r="E22" s="347" t="s">
        <v>213</v>
      </c>
      <c r="F22" s="347" t="s">
        <v>210</v>
      </c>
      <c r="G22" s="347" t="s">
        <v>320</v>
      </c>
      <c r="H22" s="347" t="s">
        <v>321</v>
      </c>
      <c r="I22">
        <v>213108</v>
      </c>
      <c r="J22">
        <v>213712</v>
      </c>
      <c r="K22">
        <v>164681.65</v>
      </c>
    </row>
    <row r="23" spans="1:17" x14ac:dyDescent="0.3">
      <c r="A23" s="347">
        <v>20254</v>
      </c>
      <c r="B23" s="349" t="s">
        <v>192</v>
      </c>
      <c r="C23" s="347" t="s">
        <v>193</v>
      </c>
      <c r="D23" s="347" t="s">
        <v>283</v>
      </c>
      <c r="E23" s="347" t="s">
        <v>213</v>
      </c>
      <c r="F23" s="347" t="s">
        <v>211</v>
      </c>
      <c r="G23" s="347" t="s">
        <v>320</v>
      </c>
      <c r="H23" s="347" t="s">
        <v>321</v>
      </c>
      <c r="I23">
        <v>12377</v>
      </c>
      <c r="J23">
        <v>12416</v>
      </c>
      <c r="K23">
        <v>7112.44</v>
      </c>
    </row>
    <row r="24" spans="1:17" x14ac:dyDescent="0.3">
      <c r="A24" s="347">
        <v>20253</v>
      </c>
      <c r="B24" s="349" t="s">
        <v>187</v>
      </c>
      <c r="C24" s="347" t="s">
        <v>188</v>
      </c>
      <c r="D24" s="347" t="s">
        <v>188</v>
      </c>
      <c r="E24" s="347" t="s">
        <v>112</v>
      </c>
      <c r="F24" s="347" t="s">
        <v>205</v>
      </c>
      <c r="G24" s="347" t="s">
        <v>206</v>
      </c>
      <c r="H24" s="347" t="s">
        <v>322</v>
      </c>
      <c r="I24" s="385">
        <v>1901474</v>
      </c>
      <c r="J24" s="385">
        <v>1903194</v>
      </c>
      <c r="K24" s="385">
        <v>1728374.25</v>
      </c>
      <c r="L24"/>
      <c r="M24"/>
      <c r="N24"/>
    </row>
    <row r="25" spans="1:17" x14ac:dyDescent="0.3">
      <c r="A25" s="347">
        <v>20253</v>
      </c>
      <c r="B25" s="349" t="s">
        <v>187</v>
      </c>
      <c r="C25" s="347" t="s">
        <v>188</v>
      </c>
      <c r="D25" s="347" t="s">
        <v>188</v>
      </c>
      <c r="E25" s="347" t="s">
        <v>189</v>
      </c>
      <c r="F25" s="347" t="s">
        <v>207</v>
      </c>
      <c r="G25" s="347" t="s">
        <v>208</v>
      </c>
      <c r="H25" s="347" t="s">
        <v>317</v>
      </c>
      <c r="I25" s="385">
        <v>73909</v>
      </c>
      <c r="J25" s="385">
        <v>99615</v>
      </c>
      <c r="K25" s="385">
        <v>27974.37</v>
      </c>
      <c r="L25"/>
      <c r="M25"/>
      <c r="N25"/>
      <c r="O25" s="360"/>
      <c r="P25" s="360"/>
      <c r="Q25" s="360"/>
    </row>
    <row r="26" spans="1:17" x14ac:dyDescent="0.3">
      <c r="A26" s="347">
        <v>20253</v>
      </c>
      <c r="B26" s="349" t="s">
        <v>187</v>
      </c>
      <c r="C26" s="347" t="s">
        <v>188</v>
      </c>
      <c r="D26" s="347" t="s">
        <v>188</v>
      </c>
      <c r="E26" s="347" t="s">
        <v>189</v>
      </c>
      <c r="F26" s="347" t="s">
        <v>209</v>
      </c>
      <c r="G26" s="347" t="s">
        <v>208</v>
      </c>
      <c r="H26" s="347" t="s">
        <v>317</v>
      </c>
      <c r="I26" s="385">
        <v>250578</v>
      </c>
      <c r="J26" s="385">
        <v>261194</v>
      </c>
      <c r="K26" s="385">
        <v>120696.82</v>
      </c>
      <c r="L26"/>
      <c r="M26"/>
      <c r="N26"/>
      <c r="O26" s="361"/>
      <c r="P26" s="361"/>
      <c r="Q26" s="361"/>
    </row>
    <row r="27" spans="1:17" x14ac:dyDescent="0.3">
      <c r="A27" s="347">
        <v>20253</v>
      </c>
      <c r="B27" s="349" t="s">
        <v>187</v>
      </c>
      <c r="C27" s="347" t="s">
        <v>188</v>
      </c>
      <c r="D27" s="347" t="s">
        <v>188</v>
      </c>
      <c r="E27" s="347" t="s">
        <v>189</v>
      </c>
      <c r="F27" s="347" t="s">
        <v>210</v>
      </c>
      <c r="G27" s="347" t="s">
        <v>208</v>
      </c>
      <c r="H27" s="347" t="s">
        <v>317</v>
      </c>
      <c r="I27" s="385">
        <v>571741</v>
      </c>
      <c r="J27" s="385">
        <v>574102</v>
      </c>
      <c r="K27" s="385">
        <v>401809.21</v>
      </c>
      <c r="L27"/>
      <c r="M27"/>
      <c r="N27"/>
      <c r="O27" s="348"/>
      <c r="P27" s="348"/>
      <c r="Q27" s="348"/>
    </row>
    <row r="28" spans="1:17" x14ac:dyDescent="0.3">
      <c r="A28" s="347">
        <v>20253</v>
      </c>
      <c r="B28" s="349" t="s">
        <v>187</v>
      </c>
      <c r="C28" s="347" t="s">
        <v>188</v>
      </c>
      <c r="D28" s="347" t="s">
        <v>188</v>
      </c>
      <c r="E28" s="347" t="s">
        <v>189</v>
      </c>
      <c r="F28" s="347" t="s">
        <v>211</v>
      </c>
      <c r="G28" s="347" t="s">
        <v>208</v>
      </c>
      <c r="H28" s="347" t="s">
        <v>317</v>
      </c>
      <c r="I28" s="385">
        <v>54938</v>
      </c>
      <c r="J28" s="385">
        <v>55088</v>
      </c>
      <c r="K28" s="385">
        <v>29914.63</v>
      </c>
      <c r="L28"/>
      <c r="M28"/>
      <c r="N28"/>
      <c r="O28"/>
      <c r="P28"/>
      <c r="Q28"/>
    </row>
    <row r="29" spans="1:17" x14ac:dyDescent="0.3">
      <c r="A29" s="347">
        <v>20253</v>
      </c>
      <c r="B29" s="349" t="s">
        <v>187</v>
      </c>
      <c r="C29" s="347" t="s">
        <v>188</v>
      </c>
      <c r="D29" s="347" t="s">
        <v>188</v>
      </c>
      <c r="E29" s="347" t="s">
        <v>212</v>
      </c>
      <c r="F29" s="347" t="s">
        <v>205</v>
      </c>
      <c r="G29" s="347" t="s">
        <v>318</v>
      </c>
      <c r="H29" s="347" t="s">
        <v>319</v>
      </c>
      <c r="I29" s="385">
        <v>163747</v>
      </c>
      <c r="J29" s="385">
        <v>255249</v>
      </c>
      <c r="K29" s="385">
        <v>135461.84</v>
      </c>
      <c r="L29"/>
      <c r="M29"/>
      <c r="N29"/>
      <c r="O29"/>
      <c r="P29"/>
      <c r="Q29"/>
    </row>
    <row r="30" spans="1:17" x14ac:dyDescent="0.3">
      <c r="A30" s="347">
        <v>20253</v>
      </c>
      <c r="B30" s="349" t="s">
        <v>192</v>
      </c>
      <c r="C30" s="347" t="s">
        <v>193</v>
      </c>
      <c r="D30" s="347" t="s">
        <v>283</v>
      </c>
      <c r="E30" s="347" t="s">
        <v>112</v>
      </c>
      <c r="F30" s="347" t="s">
        <v>205</v>
      </c>
      <c r="G30" s="347" t="s">
        <v>206</v>
      </c>
      <c r="H30" s="347" t="s">
        <v>322</v>
      </c>
      <c r="I30" s="385">
        <v>689959</v>
      </c>
      <c r="J30" s="385">
        <v>691653</v>
      </c>
      <c r="K30" s="385">
        <v>655818.31999999995</v>
      </c>
      <c r="L30"/>
      <c r="M30"/>
      <c r="N30"/>
      <c r="O30"/>
      <c r="P30"/>
      <c r="Q30"/>
    </row>
    <row r="31" spans="1:17" x14ac:dyDescent="0.3">
      <c r="A31" s="347">
        <v>20253</v>
      </c>
      <c r="B31" s="349" t="s">
        <v>192</v>
      </c>
      <c r="C31" s="347" t="s">
        <v>193</v>
      </c>
      <c r="D31" s="347" t="s">
        <v>283</v>
      </c>
      <c r="E31" s="347" t="s">
        <v>213</v>
      </c>
      <c r="F31" s="347" t="s">
        <v>207</v>
      </c>
      <c r="G31" s="347" t="s">
        <v>320</v>
      </c>
      <c r="H31" s="347" t="s">
        <v>321</v>
      </c>
      <c r="I31" s="385">
        <v>65240</v>
      </c>
      <c r="J31" s="385">
        <v>85366</v>
      </c>
      <c r="K31" s="385">
        <v>49798.879999999997</v>
      </c>
      <c r="L31"/>
      <c r="M31"/>
      <c r="N31"/>
      <c r="O31"/>
      <c r="P31"/>
      <c r="Q31"/>
    </row>
    <row r="32" spans="1:17" x14ac:dyDescent="0.3">
      <c r="A32" s="347">
        <v>20253</v>
      </c>
      <c r="B32" s="349" t="s">
        <v>192</v>
      </c>
      <c r="C32" s="347" t="s">
        <v>193</v>
      </c>
      <c r="D32" s="347" t="s">
        <v>283</v>
      </c>
      <c r="E32" s="347" t="s">
        <v>213</v>
      </c>
      <c r="F32" s="347" t="s">
        <v>209</v>
      </c>
      <c r="G32" s="347" t="s">
        <v>320</v>
      </c>
      <c r="H32" s="347" t="s">
        <v>321</v>
      </c>
      <c r="I32" s="385">
        <v>136934</v>
      </c>
      <c r="J32" s="385">
        <v>141419</v>
      </c>
      <c r="K32" s="385">
        <v>70930.87</v>
      </c>
      <c r="L32"/>
      <c r="M32"/>
      <c r="N32"/>
      <c r="O32"/>
      <c r="P32"/>
      <c r="Q32"/>
    </row>
    <row r="33" spans="1:17" x14ac:dyDescent="0.3">
      <c r="A33" s="347">
        <v>20253</v>
      </c>
      <c r="B33" s="349" t="s">
        <v>192</v>
      </c>
      <c r="C33" s="347" t="s">
        <v>193</v>
      </c>
      <c r="D33" s="347" t="s">
        <v>283</v>
      </c>
      <c r="E33" s="347" t="s">
        <v>213</v>
      </c>
      <c r="F33" s="347" t="s">
        <v>210</v>
      </c>
      <c r="G33" s="347" t="s">
        <v>320</v>
      </c>
      <c r="H33" s="347" t="s">
        <v>321</v>
      </c>
      <c r="I33" s="385">
        <v>213741</v>
      </c>
      <c r="J33" s="385">
        <v>214590</v>
      </c>
      <c r="K33" s="385">
        <v>144541.5</v>
      </c>
      <c r="L33"/>
      <c r="M33"/>
      <c r="N33"/>
      <c r="O33"/>
      <c r="P33"/>
      <c r="Q33"/>
    </row>
    <row r="34" spans="1:17" x14ac:dyDescent="0.3">
      <c r="A34" s="347">
        <v>20253</v>
      </c>
      <c r="B34" s="349" t="s">
        <v>192</v>
      </c>
      <c r="C34" s="347" t="s">
        <v>193</v>
      </c>
      <c r="D34" s="347" t="s">
        <v>283</v>
      </c>
      <c r="E34" s="347" t="s">
        <v>213</v>
      </c>
      <c r="F34" s="347" t="s">
        <v>211</v>
      </c>
      <c r="G34" s="347" t="s">
        <v>320</v>
      </c>
      <c r="H34" s="347" t="s">
        <v>321</v>
      </c>
      <c r="I34" s="385">
        <v>12439</v>
      </c>
      <c r="J34" s="385">
        <v>12544</v>
      </c>
      <c r="K34" s="385">
        <v>6690.29</v>
      </c>
      <c r="L34"/>
      <c r="M34"/>
      <c r="N34"/>
      <c r="O34"/>
      <c r="P34"/>
      <c r="Q34"/>
    </row>
    <row r="35" spans="1:17" x14ac:dyDescent="0.3">
      <c r="A35" s="347">
        <v>20252</v>
      </c>
      <c r="B35" s="349" t="s">
        <v>187</v>
      </c>
      <c r="C35" s="347" t="s">
        <v>188</v>
      </c>
      <c r="D35" s="347" t="s">
        <v>188</v>
      </c>
      <c r="E35" s="347" t="s">
        <v>112</v>
      </c>
      <c r="F35" s="347" t="s">
        <v>205</v>
      </c>
      <c r="G35" s="347" t="s">
        <v>206</v>
      </c>
      <c r="H35" s="347" t="s">
        <v>322</v>
      </c>
      <c r="I35">
        <v>1894262</v>
      </c>
      <c r="J35">
        <v>1895980</v>
      </c>
      <c r="K35">
        <v>1749444.35</v>
      </c>
    </row>
    <row r="36" spans="1:17" x14ac:dyDescent="0.3">
      <c r="A36" s="347">
        <v>20252</v>
      </c>
      <c r="B36" s="349" t="s">
        <v>187</v>
      </c>
      <c r="C36" s="347" t="s">
        <v>188</v>
      </c>
      <c r="D36" s="347" t="s">
        <v>188</v>
      </c>
      <c r="E36" s="347" t="s">
        <v>189</v>
      </c>
      <c r="F36" s="347" t="s">
        <v>207</v>
      </c>
      <c r="G36" s="347" t="s">
        <v>208</v>
      </c>
      <c r="H36" s="347" t="s">
        <v>317</v>
      </c>
      <c r="I36">
        <v>73040</v>
      </c>
      <c r="J36">
        <v>99348</v>
      </c>
      <c r="K36">
        <v>29590.58</v>
      </c>
    </row>
    <row r="37" spans="1:17" x14ac:dyDescent="0.3">
      <c r="A37" s="347">
        <v>20252</v>
      </c>
      <c r="B37" s="349" t="s">
        <v>187</v>
      </c>
      <c r="C37" s="347" t="s">
        <v>188</v>
      </c>
      <c r="D37" s="347" t="s">
        <v>188</v>
      </c>
      <c r="E37" s="347" t="s">
        <v>189</v>
      </c>
      <c r="F37" s="347" t="s">
        <v>209</v>
      </c>
      <c r="G37" s="347" t="s">
        <v>208</v>
      </c>
      <c r="H37" s="347" t="s">
        <v>317</v>
      </c>
      <c r="I37">
        <v>251954</v>
      </c>
      <c r="J37">
        <v>262893</v>
      </c>
      <c r="K37">
        <v>124681.31</v>
      </c>
    </row>
    <row r="38" spans="1:17" x14ac:dyDescent="0.3">
      <c r="A38" s="347">
        <v>20252</v>
      </c>
      <c r="B38" s="349" t="s">
        <v>187</v>
      </c>
      <c r="C38" s="347" t="s">
        <v>188</v>
      </c>
      <c r="D38" s="347" t="s">
        <v>188</v>
      </c>
      <c r="E38" s="347" t="s">
        <v>189</v>
      </c>
      <c r="F38" s="347" t="s">
        <v>210</v>
      </c>
      <c r="G38" s="347" t="s">
        <v>208</v>
      </c>
      <c r="H38" s="347" t="s">
        <v>317</v>
      </c>
      <c r="I38">
        <v>571359</v>
      </c>
      <c r="J38">
        <v>573632</v>
      </c>
      <c r="K38">
        <v>410454.52</v>
      </c>
    </row>
    <row r="39" spans="1:17" x14ac:dyDescent="0.3">
      <c r="A39" s="347">
        <v>20252</v>
      </c>
      <c r="B39" s="349" t="s">
        <v>187</v>
      </c>
      <c r="C39" s="347" t="s">
        <v>188</v>
      </c>
      <c r="D39" s="347" t="s">
        <v>188</v>
      </c>
      <c r="E39" s="347" t="s">
        <v>189</v>
      </c>
      <c r="F39" s="347" t="s">
        <v>211</v>
      </c>
      <c r="G39" s="347" t="s">
        <v>208</v>
      </c>
      <c r="H39" s="347" t="s">
        <v>317</v>
      </c>
      <c r="I39">
        <v>55517</v>
      </c>
      <c r="J39">
        <v>55662</v>
      </c>
      <c r="K39">
        <v>30328.62</v>
      </c>
    </row>
    <row r="40" spans="1:17" x14ac:dyDescent="0.3">
      <c r="A40" s="347">
        <v>20252</v>
      </c>
      <c r="B40" s="349" t="s">
        <v>187</v>
      </c>
      <c r="C40" s="347" t="s">
        <v>188</v>
      </c>
      <c r="D40" s="347" t="s">
        <v>188</v>
      </c>
      <c r="E40" s="347" t="s">
        <v>212</v>
      </c>
      <c r="F40" s="347" t="s">
        <v>205</v>
      </c>
      <c r="G40" s="347" t="s">
        <v>318</v>
      </c>
      <c r="H40" s="347" t="s">
        <v>319</v>
      </c>
      <c r="I40">
        <v>159447</v>
      </c>
      <c r="J40">
        <v>249781</v>
      </c>
      <c r="K40">
        <v>134877.56</v>
      </c>
    </row>
    <row r="41" spans="1:17" x14ac:dyDescent="0.3">
      <c r="A41" s="347">
        <v>20252</v>
      </c>
      <c r="B41" s="349" t="s">
        <v>192</v>
      </c>
      <c r="C41" s="347" t="s">
        <v>193</v>
      </c>
      <c r="D41" s="347" t="s">
        <v>283</v>
      </c>
      <c r="E41" s="347" t="s">
        <v>112</v>
      </c>
      <c r="F41" s="347" t="s">
        <v>205</v>
      </c>
      <c r="G41" s="347" t="s">
        <v>206</v>
      </c>
      <c r="H41" s="347" t="s">
        <v>322</v>
      </c>
      <c r="I41">
        <v>689077</v>
      </c>
      <c r="J41">
        <v>690887</v>
      </c>
      <c r="K41">
        <v>653114.91</v>
      </c>
    </row>
    <row r="42" spans="1:17" x14ac:dyDescent="0.3">
      <c r="A42" s="347">
        <v>20252</v>
      </c>
      <c r="B42" s="349" t="s">
        <v>192</v>
      </c>
      <c r="C42" s="347" t="s">
        <v>193</v>
      </c>
      <c r="D42" s="347" t="s">
        <v>283</v>
      </c>
      <c r="E42" s="347" t="s">
        <v>213</v>
      </c>
      <c r="F42" s="347" t="s">
        <v>207</v>
      </c>
      <c r="G42" s="347" t="s">
        <v>320</v>
      </c>
      <c r="H42" s="347" t="s">
        <v>321</v>
      </c>
      <c r="I42">
        <v>65090</v>
      </c>
      <c r="J42">
        <v>86843</v>
      </c>
      <c r="K42">
        <v>67482.259999999995</v>
      </c>
    </row>
    <row r="43" spans="1:17" x14ac:dyDescent="0.3">
      <c r="A43" s="347">
        <v>20252</v>
      </c>
      <c r="B43" s="349" t="s">
        <v>192</v>
      </c>
      <c r="C43" s="347" t="s">
        <v>193</v>
      </c>
      <c r="D43" s="347" t="s">
        <v>283</v>
      </c>
      <c r="E43" s="347" t="s">
        <v>213</v>
      </c>
      <c r="F43" s="347" t="s">
        <v>209</v>
      </c>
      <c r="G43" s="347" t="s">
        <v>320</v>
      </c>
      <c r="H43" s="347" t="s">
        <v>321</v>
      </c>
      <c r="I43">
        <v>142770</v>
      </c>
      <c r="J43">
        <v>147080</v>
      </c>
      <c r="K43">
        <v>82770.19</v>
      </c>
    </row>
    <row r="44" spans="1:17" x14ac:dyDescent="0.3">
      <c r="A44" s="347">
        <v>20252</v>
      </c>
      <c r="B44" s="349" t="s">
        <v>192</v>
      </c>
      <c r="C44" s="347" t="s">
        <v>193</v>
      </c>
      <c r="D44" s="347" t="s">
        <v>283</v>
      </c>
      <c r="E44" s="347" t="s">
        <v>213</v>
      </c>
      <c r="F44" s="347" t="s">
        <v>210</v>
      </c>
      <c r="G44" s="347" t="s">
        <v>320</v>
      </c>
      <c r="H44" s="347" t="s">
        <v>321</v>
      </c>
      <c r="I44">
        <v>212639</v>
      </c>
      <c r="J44">
        <v>213295</v>
      </c>
      <c r="K44">
        <v>164544.82999999999</v>
      </c>
    </row>
    <row r="45" spans="1:17" x14ac:dyDescent="0.3">
      <c r="A45" s="347">
        <v>20252</v>
      </c>
      <c r="B45" s="349" t="s">
        <v>192</v>
      </c>
      <c r="C45" s="347" t="s">
        <v>193</v>
      </c>
      <c r="D45" s="347" t="s">
        <v>283</v>
      </c>
      <c r="E45" s="347" t="s">
        <v>213</v>
      </c>
      <c r="F45" s="347" t="s">
        <v>211</v>
      </c>
      <c r="G45" s="347" t="s">
        <v>320</v>
      </c>
      <c r="H45" s="347" t="s">
        <v>321</v>
      </c>
      <c r="I45">
        <v>12419</v>
      </c>
      <c r="J45">
        <v>12482</v>
      </c>
      <c r="K45">
        <v>7012.49</v>
      </c>
    </row>
    <row r="46" spans="1:17" x14ac:dyDescent="0.3">
      <c r="A46" s="349">
        <v>20251</v>
      </c>
      <c r="B46" s="349" t="s">
        <v>187</v>
      </c>
      <c r="C46" s="349" t="s">
        <v>188</v>
      </c>
      <c r="D46" s="347" t="s">
        <v>188</v>
      </c>
      <c r="E46" s="347" t="s">
        <v>112</v>
      </c>
      <c r="F46" s="347" t="s">
        <v>205</v>
      </c>
      <c r="G46" s="347" t="s">
        <v>76</v>
      </c>
      <c r="H46" s="347" t="s">
        <v>322</v>
      </c>
      <c r="I46" s="347">
        <v>1906312</v>
      </c>
      <c r="J46" s="347">
        <v>1907968</v>
      </c>
      <c r="K46" s="347">
        <v>1741082.75</v>
      </c>
    </row>
    <row r="47" spans="1:17" x14ac:dyDescent="0.3">
      <c r="A47" s="349">
        <v>20251</v>
      </c>
      <c r="B47" s="349" t="s">
        <v>187</v>
      </c>
      <c r="C47" s="349" t="s">
        <v>188</v>
      </c>
      <c r="D47" s="347" t="s">
        <v>188</v>
      </c>
      <c r="E47" s="347" t="s">
        <v>189</v>
      </c>
      <c r="F47" s="347" t="s">
        <v>207</v>
      </c>
      <c r="G47" s="347" t="s">
        <v>77</v>
      </c>
      <c r="H47" s="347" t="s">
        <v>317</v>
      </c>
      <c r="I47" s="347">
        <v>73510</v>
      </c>
      <c r="J47" s="347">
        <v>100203</v>
      </c>
      <c r="K47" s="347">
        <v>29010.97</v>
      </c>
    </row>
    <row r="48" spans="1:17" x14ac:dyDescent="0.3">
      <c r="A48" s="349">
        <v>20251</v>
      </c>
      <c r="B48" s="349" t="s">
        <v>187</v>
      </c>
      <c r="C48" s="349" t="s">
        <v>188</v>
      </c>
      <c r="D48" s="347" t="s">
        <v>188</v>
      </c>
      <c r="E48" s="347" t="s">
        <v>189</v>
      </c>
      <c r="F48" s="347" t="s">
        <v>209</v>
      </c>
      <c r="G48" s="347" t="s">
        <v>77</v>
      </c>
      <c r="H48" s="347" t="s">
        <v>317</v>
      </c>
      <c r="I48" s="347">
        <v>254625</v>
      </c>
      <c r="J48" s="347">
        <v>265466</v>
      </c>
      <c r="K48" s="347">
        <v>123748.23</v>
      </c>
    </row>
    <row r="49" spans="1:11" x14ac:dyDescent="0.3">
      <c r="A49" s="349">
        <v>20251</v>
      </c>
      <c r="B49" s="349" t="s">
        <v>187</v>
      </c>
      <c r="C49" s="349" t="s">
        <v>188</v>
      </c>
      <c r="D49" s="347" t="s">
        <v>188</v>
      </c>
      <c r="E49" s="347" t="s">
        <v>189</v>
      </c>
      <c r="F49" s="347" t="s">
        <v>210</v>
      </c>
      <c r="G49" s="347" t="s">
        <v>77</v>
      </c>
      <c r="H49" s="347" t="s">
        <v>317</v>
      </c>
      <c r="I49" s="347">
        <v>570527</v>
      </c>
      <c r="J49" s="347">
        <v>572738</v>
      </c>
      <c r="K49" s="347">
        <v>403258.94</v>
      </c>
    </row>
    <row r="50" spans="1:11" x14ac:dyDescent="0.3">
      <c r="A50" s="349">
        <v>20251</v>
      </c>
      <c r="B50" s="349" t="s">
        <v>187</v>
      </c>
      <c r="C50" s="349" t="s">
        <v>188</v>
      </c>
      <c r="D50" s="347" t="s">
        <v>188</v>
      </c>
      <c r="E50" s="347" t="s">
        <v>189</v>
      </c>
      <c r="F50" s="347" t="s">
        <v>211</v>
      </c>
      <c r="G50" s="347" t="s">
        <v>77</v>
      </c>
      <c r="H50" s="347" t="s">
        <v>317</v>
      </c>
      <c r="I50" s="347">
        <v>54720</v>
      </c>
      <c r="J50" s="347">
        <v>54870</v>
      </c>
      <c r="K50" s="347">
        <v>29177.5</v>
      </c>
    </row>
    <row r="51" spans="1:11" x14ac:dyDescent="0.3">
      <c r="A51" s="349">
        <v>20251</v>
      </c>
      <c r="B51" s="349" t="s">
        <v>187</v>
      </c>
      <c r="C51" s="349" t="s">
        <v>188</v>
      </c>
      <c r="D51" s="347" t="s">
        <v>188</v>
      </c>
      <c r="E51" s="347" t="s">
        <v>212</v>
      </c>
      <c r="F51" s="347" t="s">
        <v>205</v>
      </c>
      <c r="G51" s="347" t="s">
        <v>318</v>
      </c>
      <c r="H51" s="347" t="s">
        <v>319</v>
      </c>
      <c r="I51" s="347">
        <v>147479</v>
      </c>
      <c r="J51" s="347">
        <v>230821</v>
      </c>
      <c r="K51" s="347">
        <v>120527.09000000001</v>
      </c>
    </row>
    <row r="52" spans="1:11" x14ac:dyDescent="0.3">
      <c r="A52" s="347">
        <v>20251</v>
      </c>
      <c r="B52" s="349" t="s">
        <v>192</v>
      </c>
      <c r="C52" s="347" t="s">
        <v>193</v>
      </c>
      <c r="D52" s="347" t="s">
        <v>283</v>
      </c>
      <c r="E52" s="347" t="s">
        <v>112</v>
      </c>
      <c r="F52" s="347" t="s">
        <v>205</v>
      </c>
      <c r="G52" s="347" t="s">
        <v>76</v>
      </c>
      <c r="H52" s="347" t="s">
        <v>322</v>
      </c>
      <c r="I52" s="347">
        <v>683468</v>
      </c>
      <c r="J52" s="347">
        <v>685149</v>
      </c>
      <c r="K52" s="347">
        <v>646072.5</v>
      </c>
    </row>
    <row r="53" spans="1:11" x14ac:dyDescent="0.3">
      <c r="A53" s="349">
        <v>20251</v>
      </c>
      <c r="B53" s="349" t="s">
        <v>192</v>
      </c>
      <c r="C53" s="349" t="s">
        <v>193</v>
      </c>
      <c r="D53" s="347" t="s">
        <v>283</v>
      </c>
      <c r="E53" s="347" t="s">
        <v>213</v>
      </c>
      <c r="F53" s="347" t="s">
        <v>207</v>
      </c>
      <c r="G53" s="347" t="s">
        <v>320</v>
      </c>
      <c r="H53" s="347" t="s">
        <v>321</v>
      </c>
      <c r="I53" s="347">
        <v>67342</v>
      </c>
      <c r="J53" s="347">
        <v>91088</v>
      </c>
      <c r="K53" s="347">
        <v>66798.2</v>
      </c>
    </row>
    <row r="54" spans="1:11" x14ac:dyDescent="0.3">
      <c r="A54" s="349">
        <v>20251</v>
      </c>
      <c r="B54" s="349" t="s">
        <v>192</v>
      </c>
      <c r="C54" s="349" t="s">
        <v>193</v>
      </c>
      <c r="D54" s="347" t="s">
        <v>283</v>
      </c>
      <c r="E54" s="347" t="s">
        <v>213</v>
      </c>
      <c r="F54" s="347" t="s">
        <v>209</v>
      </c>
      <c r="G54" s="347" t="s">
        <v>320</v>
      </c>
      <c r="H54" s="347" t="s">
        <v>321</v>
      </c>
      <c r="I54" s="347">
        <v>143139</v>
      </c>
      <c r="J54" s="347">
        <v>147524</v>
      </c>
      <c r="K54" s="347">
        <v>81909.89</v>
      </c>
    </row>
    <row r="55" spans="1:11" x14ac:dyDescent="0.3">
      <c r="A55" s="349">
        <v>20251</v>
      </c>
      <c r="B55" s="349" t="s">
        <v>192</v>
      </c>
      <c r="C55" s="349" t="s">
        <v>193</v>
      </c>
      <c r="D55" s="347" t="s">
        <v>283</v>
      </c>
      <c r="E55" s="347" t="s">
        <v>213</v>
      </c>
      <c r="F55" s="347" t="s">
        <v>210</v>
      </c>
      <c r="G55" s="347" t="s">
        <v>320</v>
      </c>
      <c r="H55" s="347" t="s">
        <v>321</v>
      </c>
      <c r="I55" s="347">
        <v>220040</v>
      </c>
      <c r="J55" s="347">
        <v>220773</v>
      </c>
      <c r="K55" s="347">
        <v>169049.52</v>
      </c>
    </row>
    <row r="56" spans="1:11" x14ac:dyDescent="0.3">
      <c r="A56" s="349">
        <v>20251</v>
      </c>
      <c r="B56" s="349" t="s">
        <v>192</v>
      </c>
      <c r="C56" s="349" t="s">
        <v>193</v>
      </c>
      <c r="D56" s="347" t="s">
        <v>283</v>
      </c>
      <c r="E56" s="347" t="s">
        <v>213</v>
      </c>
      <c r="F56" s="347" t="s">
        <v>211</v>
      </c>
      <c r="G56" s="347" t="s">
        <v>320</v>
      </c>
      <c r="H56" s="347" t="s">
        <v>321</v>
      </c>
      <c r="I56" s="347">
        <v>11964</v>
      </c>
      <c r="J56" s="347">
        <v>12080</v>
      </c>
      <c r="K56" s="347">
        <v>6508.27</v>
      </c>
    </row>
    <row r="57" spans="1:11" x14ac:dyDescent="0.3">
      <c r="A57" s="349">
        <v>20244</v>
      </c>
      <c r="B57" s="349" t="s">
        <v>187</v>
      </c>
      <c r="C57" s="349" t="s">
        <v>188</v>
      </c>
      <c r="D57" s="347" t="s">
        <v>188</v>
      </c>
      <c r="E57" s="347" t="s">
        <v>112</v>
      </c>
      <c r="F57" s="347" t="s">
        <v>205</v>
      </c>
      <c r="G57" s="347" t="s">
        <v>76</v>
      </c>
      <c r="H57" s="347" t="s">
        <v>322</v>
      </c>
      <c r="I57" s="347">
        <v>1921789</v>
      </c>
      <c r="J57" s="347">
        <v>1923328</v>
      </c>
      <c r="K57" s="347">
        <v>1755199.71</v>
      </c>
    </row>
    <row r="58" spans="1:11" x14ac:dyDescent="0.3">
      <c r="A58" s="349">
        <v>20244</v>
      </c>
      <c r="B58" s="349" t="s">
        <v>187</v>
      </c>
      <c r="C58" s="349" t="s">
        <v>188</v>
      </c>
      <c r="D58" s="347" t="s">
        <v>188</v>
      </c>
      <c r="E58" s="347" t="s">
        <v>189</v>
      </c>
      <c r="F58" s="347" t="s">
        <v>207</v>
      </c>
      <c r="G58" s="347" t="s">
        <v>77</v>
      </c>
      <c r="H58" s="347" t="s">
        <v>317</v>
      </c>
      <c r="I58" s="347">
        <v>75379</v>
      </c>
      <c r="J58" s="347">
        <v>102181</v>
      </c>
      <c r="K58" s="347">
        <v>30192.16</v>
      </c>
    </row>
    <row r="59" spans="1:11" x14ac:dyDescent="0.3">
      <c r="A59" s="349">
        <v>20244</v>
      </c>
      <c r="B59" s="349" t="s">
        <v>187</v>
      </c>
      <c r="C59" s="349" t="s">
        <v>188</v>
      </c>
      <c r="D59" s="347" t="s">
        <v>188</v>
      </c>
      <c r="E59" s="347" t="s">
        <v>189</v>
      </c>
      <c r="F59" s="347" t="s">
        <v>209</v>
      </c>
      <c r="G59" s="347" t="s">
        <v>77</v>
      </c>
      <c r="H59" s="347" t="s">
        <v>317</v>
      </c>
      <c r="I59" s="347">
        <v>253593</v>
      </c>
      <c r="J59" s="347">
        <v>264545</v>
      </c>
      <c r="K59" s="347">
        <v>125158.69</v>
      </c>
    </row>
    <row r="60" spans="1:11" x14ac:dyDescent="0.3">
      <c r="A60" s="349">
        <v>20244</v>
      </c>
      <c r="B60" s="349" t="s">
        <v>187</v>
      </c>
      <c r="C60" s="349" t="s">
        <v>188</v>
      </c>
      <c r="D60" s="347" t="s">
        <v>188</v>
      </c>
      <c r="E60" s="347" t="s">
        <v>189</v>
      </c>
      <c r="F60" s="347" t="s">
        <v>210</v>
      </c>
      <c r="G60" s="347" t="s">
        <v>77</v>
      </c>
      <c r="H60" s="347" t="s">
        <v>317</v>
      </c>
      <c r="I60" s="347">
        <v>557635</v>
      </c>
      <c r="J60" s="347">
        <v>559991</v>
      </c>
      <c r="K60" s="347">
        <v>399847.41</v>
      </c>
    </row>
    <row r="61" spans="1:11" x14ac:dyDescent="0.3">
      <c r="A61" s="349">
        <v>20244</v>
      </c>
      <c r="B61" s="349" t="s">
        <v>187</v>
      </c>
      <c r="C61" s="349" t="s">
        <v>188</v>
      </c>
      <c r="D61" s="347" t="s">
        <v>188</v>
      </c>
      <c r="E61" s="347" t="s">
        <v>189</v>
      </c>
      <c r="F61" s="347" t="s">
        <v>211</v>
      </c>
      <c r="G61" s="347" t="s">
        <v>77</v>
      </c>
      <c r="H61" s="347" t="s">
        <v>317</v>
      </c>
      <c r="I61" s="347">
        <v>53412</v>
      </c>
      <c r="J61" s="347">
        <v>53547</v>
      </c>
      <c r="K61" s="347">
        <v>29351.15</v>
      </c>
    </row>
    <row r="62" spans="1:11" x14ac:dyDescent="0.3">
      <c r="A62" s="349">
        <v>20244</v>
      </c>
      <c r="B62" s="349" t="s">
        <v>187</v>
      </c>
      <c r="C62" s="349" t="s">
        <v>188</v>
      </c>
      <c r="D62" s="347" t="s">
        <v>188</v>
      </c>
      <c r="E62" s="347" t="s">
        <v>212</v>
      </c>
      <c r="F62" s="347" t="s">
        <v>205</v>
      </c>
      <c r="G62" s="347" t="s">
        <v>318</v>
      </c>
      <c r="H62" s="347" t="s">
        <v>319</v>
      </c>
      <c r="I62" s="347">
        <v>132105</v>
      </c>
      <c r="J62" s="347">
        <v>204859</v>
      </c>
      <c r="K62" s="347">
        <v>136036.93</v>
      </c>
    </row>
    <row r="63" spans="1:11" x14ac:dyDescent="0.3">
      <c r="A63" s="347">
        <v>20244</v>
      </c>
      <c r="B63" s="349" t="s">
        <v>192</v>
      </c>
      <c r="C63" s="347" t="s">
        <v>193</v>
      </c>
      <c r="D63" s="347" t="s">
        <v>283</v>
      </c>
      <c r="E63" s="347" t="s">
        <v>112</v>
      </c>
      <c r="F63" s="347" t="s">
        <v>205</v>
      </c>
      <c r="G63" s="347" t="s">
        <v>76</v>
      </c>
      <c r="H63" s="347" t="s">
        <v>322</v>
      </c>
      <c r="I63" s="347">
        <v>689122</v>
      </c>
      <c r="J63" s="347">
        <v>691107</v>
      </c>
      <c r="K63" s="347">
        <v>653303.26</v>
      </c>
    </row>
    <row r="64" spans="1:11" x14ac:dyDescent="0.3">
      <c r="A64" s="349">
        <v>20244</v>
      </c>
      <c r="B64" s="349" t="s">
        <v>192</v>
      </c>
      <c r="C64" s="349" t="s">
        <v>193</v>
      </c>
      <c r="D64" s="347" t="s">
        <v>283</v>
      </c>
      <c r="E64" s="347" t="s">
        <v>213</v>
      </c>
      <c r="F64" s="347" t="s">
        <v>207</v>
      </c>
      <c r="G64" s="347" t="s">
        <v>320</v>
      </c>
      <c r="H64" s="347" t="s">
        <v>321</v>
      </c>
      <c r="I64" s="347">
        <v>64947</v>
      </c>
      <c r="J64" s="347">
        <v>87167</v>
      </c>
      <c r="K64" s="347">
        <v>66006.569999999992</v>
      </c>
    </row>
    <row r="65" spans="1:11" x14ac:dyDescent="0.3">
      <c r="A65" s="349">
        <v>20244</v>
      </c>
      <c r="B65" s="349" t="s">
        <v>192</v>
      </c>
      <c r="C65" s="349" t="s">
        <v>193</v>
      </c>
      <c r="D65" s="347" t="s">
        <v>283</v>
      </c>
      <c r="E65" s="347" t="s">
        <v>213</v>
      </c>
      <c r="F65" s="347" t="s">
        <v>209</v>
      </c>
      <c r="G65" s="347" t="s">
        <v>320</v>
      </c>
      <c r="H65" s="347" t="s">
        <v>321</v>
      </c>
      <c r="I65" s="347">
        <v>141703</v>
      </c>
      <c r="J65" s="347">
        <v>145919</v>
      </c>
      <c r="K65" s="347">
        <v>82086.94</v>
      </c>
    </row>
    <row r="66" spans="1:11" x14ac:dyDescent="0.3">
      <c r="A66" s="349">
        <v>20244</v>
      </c>
      <c r="B66" s="349" t="s">
        <v>192</v>
      </c>
      <c r="C66" s="349" t="s">
        <v>193</v>
      </c>
      <c r="D66" s="347" t="s">
        <v>283</v>
      </c>
      <c r="E66" s="347" t="s">
        <v>213</v>
      </c>
      <c r="F66" s="347" t="s">
        <v>210</v>
      </c>
      <c r="G66" s="347" t="s">
        <v>320</v>
      </c>
      <c r="H66" s="347" t="s">
        <v>321</v>
      </c>
      <c r="I66" s="347">
        <v>215604</v>
      </c>
      <c r="J66" s="347">
        <v>216229</v>
      </c>
      <c r="K66" s="347">
        <v>168315.43</v>
      </c>
    </row>
    <row r="67" spans="1:11" x14ac:dyDescent="0.3">
      <c r="A67" s="349">
        <v>20244</v>
      </c>
      <c r="B67" s="349" t="s">
        <v>192</v>
      </c>
      <c r="C67" s="349" t="s">
        <v>193</v>
      </c>
      <c r="D67" s="347" t="s">
        <v>283</v>
      </c>
      <c r="E67" s="347" t="s">
        <v>213</v>
      </c>
      <c r="F67" s="347" t="s">
        <v>211</v>
      </c>
      <c r="G67" s="347" t="s">
        <v>320</v>
      </c>
      <c r="H67" s="347" t="s">
        <v>321</v>
      </c>
      <c r="I67" s="347">
        <v>11429</v>
      </c>
      <c r="J67" s="347">
        <v>11458</v>
      </c>
      <c r="K67" s="347">
        <v>6384.9000000000005</v>
      </c>
    </row>
    <row r="68" spans="1:11" x14ac:dyDescent="0.3">
      <c r="A68" s="349">
        <v>20243</v>
      </c>
      <c r="B68" s="349" t="s">
        <v>187</v>
      </c>
      <c r="C68" s="349" t="s">
        <v>188</v>
      </c>
      <c r="D68" s="347" t="s">
        <v>188</v>
      </c>
      <c r="E68" s="347" t="s">
        <v>112</v>
      </c>
      <c r="F68" s="347" t="s">
        <v>205</v>
      </c>
      <c r="G68" s="347" t="s">
        <v>76</v>
      </c>
      <c r="H68" s="347" t="s">
        <v>322</v>
      </c>
      <c r="I68" s="347">
        <v>1919250</v>
      </c>
      <c r="J68" s="347">
        <v>1920958</v>
      </c>
      <c r="K68" s="347">
        <v>1738871.65</v>
      </c>
    </row>
    <row r="69" spans="1:11" x14ac:dyDescent="0.3">
      <c r="A69" s="349">
        <v>20243</v>
      </c>
      <c r="B69" s="349" t="s">
        <v>187</v>
      </c>
      <c r="C69" s="349" t="s">
        <v>188</v>
      </c>
      <c r="D69" s="347" t="s">
        <v>188</v>
      </c>
      <c r="E69" s="347" t="s">
        <v>189</v>
      </c>
      <c r="F69" s="347" t="s">
        <v>207</v>
      </c>
      <c r="G69" s="347" t="s">
        <v>77</v>
      </c>
      <c r="H69" s="347" t="s">
        <v>317</v>
      </c>
      <c r="I69" s="347">
        <v>74328</v>
      </c>
      <c r="J69" s="347">
        <v>100861</v>
      </c>
      <c r="K69" s="347">
        <v>28205.13</v>
      </c>
    </row>
    <row r="70" spans="1:11" x14ac:dyDescent="0.3">
      <c r="A70" s="349">
        <v>20243</v>
      </c>
      <c r="B70" s="349" t="s">
        <v>187</v>
      </c>
      <c r="C70" s="349" t="s">
        <v>188</v>
      </c>
      <c r="D70" s="347" t="s">
        <v>188</v>
      </c>
      <c r="E70" s="347" t="s">
        <v>189</v>
      </c>
      <c r="F70" s="347" t="s">
        <v>209</v>
      </c>
      <c r="G70" s="347" t="s">
        <v>77</v>
      </c>
      <c r="H70" s="347" t="s">
        <v>317</v>
      </c>
      <c r="I70" s="347">
        <v>254776</v>
      </c>
      <c r="J70" s="347">
        <v>265729</v>
      </c>
      <c r="K70" s="347">
        <v>122163.26</v>
      </c>
    </row>
    <row r="71" spans="1:11" x14ac:dyDescent="0.3">
      <c r="A71" s="349">
        <v>20243</v>
      </c>
      <c r="B71" s="349" t="s">
        <v>187</v>
      </c>
      <c r="C71" s="349" t="s">
        <v>188</v>
      </c>
      <c r="D71" s="347" t="s">
        <v>188</v>
      </c>
      <c r="E71" s="347" t="s">
        <v>189</v>
      </c>
      <c r="F71" s="347" t="s">
        <v>210</v>
      </c>
      <c r="G71" s="347" t="s">
        <v>77</v>
      </c>
      <c r="H71" s="347" t="s">
        <v>317</v>
      </c>
      <c r="I71" s="347">
        <v>559188</v>
      </c>
      <c r="J71" s="347">
        <v>561404</v>
      </c>
      <c r="K71" s="347">
        <v>389580.87</v>
      </c>
    </row>
    <row r="72" spans="1:11" x14ac:dyDescent="0.3">
      <c r="A72" s="349">
        <v>20243</v>
      </c>
      <c r="B72" s="349" t="s">
        <v>187</v>
      </c>
      <c r="C72" s="349" t="s">
        <v>188</v>
      </c>
      <c r="D72" s="347" t="s">
        <v>188</v>
      </c>
      <c r="E72" s="347" t="s">
        <v>189</v>
      </c>
      <c r="F72" s="347" t="s">
        <v>211</v>
      </c>
      <c r="G72" s="347" t="s">
        <v>77</v>
      </c>
      <c r="H72" s="347" t="s">
        <v>317</v>
      </c>
      <c r="I72" s="347">
        <v>52784</v>
      </c>
      <c r="J72" s="347">
        <v>52916</v>
      </c>
      <c r="K72" s="347">
        <v>28244.55</v>
      </c>
    </row>
    <row r="73" spans="1:11" x14ac:dyDescent="0.3">
      <c r="A73" s="349">
        <v>20243</v>
      </c>
      <c r="B73" s="349" t="s">
        <v>187</v>
      </c>
      <c r="C73" s="349" t="s">
        <v>188</v>
      </c>
      <c r="D73" s="347" t="s">
        <v>188</v>
      </c>
      <c r="E73" s="347" t="s">
        <v>212</v>
      </c>
      <c r="F73" s="347" t="s">
        <v>205</v>
      </c>
      <c r="G73" s="347" t="s">
        <v>318</v>
      </c>
      <c r="H73" s="347" t="s">
        <v>319</v>
      </c>
      <c r="I73" s="347">
        <v>156975</v>
      </c>
      <c r="J73" s="347">
        <v>238186</v>
      </c>
      <c r="K73" s="347">
        <v>129936.58</v>
      </c>
    </row>
    <row r="74" spans="1:11" x14ac:dyDescent="0.3">
      <c r="A74" s="347">
        <v>20243</v>
      </c>
      <c r="B74" s="349" t="s">
        <v>192</v>
      </c>
      <c r="C74" s="347" t="s">
        <v>193</v>
      </c>
      <c r="D74" s="347" t="s">
        <v>283</v>
      </c>
      <c r="E74" s="347" t="s">
        <v>112</v>
      </c>
      <c r="F74" s="347" t="s">
        <v>205</v>
      </c>
      <c r="G74" s="347" t="s">
        <v>76</v>
      </c>
      <c r="H74" s="347" t="s">
        <v>322</v>
      </c>
      <c r="I74" s="347">
        <v>684425</v>
      </c>
      <c r="J74" s="347">
        <v>686112</v>
      </c>
      <c r="K74" s="347">
        <v>648136.27</v>
      </c>
    </row>
    <row r="75" spans="1:11" x14ac:dyDescent="0.3">
      <c r="A75" s="349">
        <v>20243</v>
      </c>
      <c r="B75" s="349" t="s">
        <v>192</v>
      </c>
      <c r="C75" s="349" t="s">
        <v>193</v>
      </c>
      <c r="D75" s="347" t="s">
        <v>283</v>
      </c>
      <c r="E75" s="347" t="s">
        <v>213</v>
      </c>
      <c r="F75" s="347" t="s">
        <v>207</v>
      </c>
      <c r="G75" s="347" t="s">
        <v>320</v>
      </c>
      <c r="H75" s="347" t="s">
        <v>321</v>
      </c>
      <c r="I75" s="347">
        <v>65408</v>
      </c>
      <c r="J75" s="347">
        <v>85884</v>
      </c>
      <c r="K75" s="347">
        <v>49640.68</v>
      </c>
    </row>
    <row r="76" spans="1:11" x14ac:dyDescent="0.3">
      <c r="A76" s="351">
        <v>20243</v>
      </c>
      <c r="B76" s="349" t="s">
        <v>192</v>
      </c>
      <c r="C76" s="349" t="s">
        <v>193</v>
      </c>
      <c r="D76" s="347" t="s">
        <v>283</v>
      </c>
      <c r="E76" s="347" t="s">
        <v>213</v>
      </c>
      <c r="F76" s="347" t="s">
        <v>209</v>
      </c>
      <c r="G76" s="347" t="s">
        <v>320</v>
      </c>
      <c r="H76" s="347" t="s">
        <v>321</v>
      </c>
      <c r="I76" s="347">
        <v>139031</v>
      </c>
      <c r="J76" s="347">
        <v>143633</v>
      </c>
      <c r="K76" s="347">
        <v>71486.150000000009</v>
      </c>
    </row>
    <row r="77" spans="1:11" x14ac:dyDescent="0.3">
      <c r="A77" s="349">
        <v>20243</v>
      </c>
      <c r="B77" s="349" t="s">
        <v>192</v>
      </c>
      <c r="C77" s="349" t="s">
        <v>193</v>
      </c>
      <c r="D77" s="347" t="s">
        <v>283</v>
      </c>
      <c r="E77" s="347" t="s">
        <v>213</v>
      </c>
      <c r="F77" s="347" t="s">
        <v>210</v>
      </c>
      <c r="G77" s="347" t="s">
        <v>320</v>
      </c>
      <c r="H77" s="347" t="s">
        <v>321</v>
      </c>
      <c r="I77" s="347">
        <v>216118</v>
      </c>
      <c r="J77" s="347">
        <v>216981</v>
      </c>
      <c r="K77" s="347">
        <v>147675.97</v>
      </c>
    </row>
    <row r="78" spans="1:11" x14ac:dyDescent="0.3">
      <c r="A78" s="349">
        <v>20243</v>
      </c>
      <c r="B78" s="349" t="s">
        <v>192</v>
      </c>
      <c r="C78" s="349" t="s">
        <v>193</v>
      </c>
      <c r="D78" s="347" t="s">
        <v>283</v>
      </c>
      <c r="E78" s="347" t="s">
        <v>213</v>
      </c>
      <c r="F78" s="347" t="s">
        <v>211</v>
      </c>
      <c r="G78" s="347" t="s">
        <v>320</v>
      </c>
      <c r="H78" s="347" t="s">
        <v>321</v>
      </c>
      <c r="I78" s="347">
        <v>11519</v>
      </c>
      <c r="J78" s="347">
        <v>11610</v>
      </c>
      <c r="K78" s="347">
        <v>6061.58</v>
      </c>
    </row>
    <row r="79" spans="1:11" x14ac:dyDescent="0.3">
      <c r="A79" s="349">
        <v>20242</v>
      </c>
      <c r="B79" s="349" t="s">
        <v>187</v>
      </c>
      <c r="C79" s="349" t="s">
        <v>188</v>
      </c>
      <c r="D79" s="347" t="s">
        <v>188</v>
      </c>
      <c r="E79" s="347" t="s">
        <v>112</v>
      </c>
      <c r="F79" s="347" t="s">
        <v>205</v>
      </c>
      <c r="G79" s="347" t="s">
        <v>76</v>
      </c>
      <c r="H79" s="347" t="s">
        <v>322</v>
      </c>
      <c r="I79" s="347">
        <v>1912739</v>
      </c>
      <c r="J79" s="347">
        <v>1914524</v>
      </c>
      <c r="K79" s="347">
        <v>1758805.18</v>
      </c>
    </row>
    <row r="80" spans="1:11" x14ac:dyDescent="0.3">
      <c r="A80" s="349">
        <v>20242</v>
      </c>
      <c r="B80" s="349" t="s">
        <v>187</v>
      </c>
      <c r="C80" s="349" t="s">
        <v>188</v>
      </c>
      <c r="D80" s="347" t="s">
        <v>188</v>
      </c>
      <c r="E80" s="347" t="s">
        <v>189</v>
      </c>
      <c r="F80" s="347" t="s">
        <v>207</v>
      </c>
      <c r="G80" s="347" t="s">
        <v>77</v>
      </c>
      <c r="H80" s="347" t="s">
        <v>317</v>
      </c>
      <c r="I80" s="347">
        <v>73296</v>
      </c>
      <c r="J80" s="347">
        <v>100553</v>
      </c>
      <c r="K80" s="347">
        <v>29857.21</v>
      </c>
    </row>
    <row r="81" spans="1:11" x14ac:dyDescent="0.3">
      <c r="A81" s="351">
        <v>20242</v>
      </c>
      <c r="B81" s="349" t="s">
        <v>187</v>
      </c>
      <c r="C81" s="349" t="s">
        <v>188</v>
      </c>
      <c r="D81" s="347" t="s">
        <v>188</v>
      </c>
      <c r="E81" s="347" t="s">
        <v>189</v>
      </c>
      <c r="F81" s="347" t="s">
        <v>209</v>
      </c>
      <c r="G81" s="347" t="s">
        <v>77</v>
      </c>
      <c r="H81" s="347" t="s">
        <v>317</v>
      </c>
      <c r="I81" s="347">
        <v>256300</v>
      </c>
      <c r="J81" s="347">
        <v>267556</v>
      </c>
      <c r="K81" s="347">
        <v>126990.89</v>
      </c>
    </row>
    <row r="82" spans="1:11" x14ac:dyDescent="0.3">
      <c r="A82" s="349">
        <v>20242</v>
      </c>
      <c r="B82" s="349" t="s">
        <v>187</v>
      </c>
      <c r="C82" s="349" t="s">
        <v>188</v>
      </c>
      <c r="D82" s="347" t="s">
        <v>188</v>
      </c>
      <c r="E82" s="347" t="s">
        <v>189</v>
      </c>
      <c r="F82" s="347" t="s">
        <v>210</v>
      </c>
      <c r="G82" s="347" t="s">
        <v>77</v>
      </c>
      <c r="H82" s="347" t="s">
        <v>317</v>
      </c>
      <c r="I82" s="347">
        <v>556456</v>
      </c>
      <c r="J82" s="347">
        <v>558658</v>
      </c>
      <c r="K82" s="347">
        <v>399500.32</v>
      </c>
    </row>
    <row r="83" spans="1:11" x14ac:dyDescent="0.3">
      <c r="A83" s="349">
        <v>20242</v>
      </c>
      <c r="B83" s="349" t="s">
        <v>187</v>
      </c>
      <c r="C83" s="349" t="s">
        <v>188</v>
      </c>
      <c r="D83" s="347" t="s">
        <v>188</v>
      </c>
      <c r="E83" s="347" t="s">
        <v>189</v>
      </c>
      <c r="F83" s="347" t="s">
        <v>211</v>
      </c>
      <c r="G83" s="347" t="s">
        <v>77</v>
      </c>
      <c r="H83" s="347" t="s">
        <v>317</v>
      </c>
      <c r="I83" s="347">
        <v>52594</v>
      </c>
      <c r="J83" s="347">
        <v>52735</v>
      </c>
      <c r="K83" s="347">
        <v>28468.25</v>
      </c>
    </row>
    <row r="84" spans="1:11" x14ac:dyDescent="0.3">
      <c r="A84" s="349">
        <v>20242</v>
      </c>
      <c r="B84" s="349" t="s">
        <v>187</v>
      </c>
      <c r="C84" s="349" t="s">
        <v>188</v>
      </c>
      <c r="D84" s="347" t="s">
        <v>188</v>
      </c>
      <c r="E84" s="347" t="s">
        <v>212</v>
      </c>
      <c r="F84" s="347" t="s">
        <v>205</v>
      </c>
      <c r="G84" s="347" t="s">
        <v>318</v>
      </c>
      <c r="H84" s="347" t="s">
        <v>319</v>
      </c>
      <c r="I84" s="347">
        <v>148863</v>
      </c>
      <c r="J84" s="347">
        <v>230836</v>
      </c>
      <c r="K84" s="347">
        <v>129056.07</v>
      </c>
    </row>
    <row r="85" spans="1:11" x14ac:dyDescent="0.3">
      <c r="A85" s="347">
        <v>20242</v>
      </c>
      <c r="B85" s="349" t="s">
        <v>192</v>
      </c>
      <c r="C85" s="347" t="s">
        <v>193</v>
      </c>
      <c r="D85" s="347" t="s">
        <v>283</v>
      </c>
      <c r="E85" s="347" t="s">
        <v>112</v>
      </c>
      <c r="F85" s="347" t="s">
        <v>205</v>
      </c>
      <c r="G85" s="347" t="s">
        <v>76</v>
      </c>
      <c r="H85" s="347" t="s">
        <v>322</v>
      </c>
      <c r="I85" s="347">
        <v>689377</v>
      </c>
      <c r="J85" s="347">
        <v>691147</v>
      </c>
      <c r="K85" s="347">
        <v>653356.31999999995</v>
      </c>
    </row>
    <row r="86" spans="1:11" x14ac:dyDescent="0.3">
      <c r="A86" s="351">
        <v>20242</v>
      </c>
      <c r="B86" s="349" t="s">
        <v>192</v>
      </c>
      <c r="C86" s="349" t="s">
        <v>193</v>
      </c>
      <c r="D86" s="347" t="s">
        <v>283</v>
      </c>
      <c r="E86" s="347" t="s">
        <v>213</v>
      </c>
      <c r="F86" s="347" t="s">
        <v>207</v>
      </c>
      <c r="G86" s="347" t="s">
        <v>320</v>
      </c>
      <c r="H86" s="347" t="s">
        <v>321</v>
      </c>
      <c r="I86" s="347">
        <v>64193</v>
      </c>
      <c r="J86" s="347">
        <v>86444</v>
      </c>
      <c r="K86" s="347">
        <v>67096.67</v>
      </c>
    </row>
    <row r="87" spans="1:11" x14ac:dyDescent="0.3">
      <c r="A87" s="349">
        <v>20242</v>
      </c>
      <c r="B87" s="349" t="s">
        <v>192</v>
      </c>
      <c r="C87" s="349" t="s">
        <v>193</v>
      </c>
      <c r="D87" s="347" t="s">
        <v>283</v>
      </c>
      <c r="E87" s="347" t="s">
        <v>213</v>
      </c>
      <c r="F87" s="347" t="s">
        <v>209</v>
      </c>
      <c r="G87" s="347" t="s">
        <v>320</v>
      </c>
      <c r="H87" s="347" t="s">
        <v>321</v>
      </c>
      <c r="I87" s="347">
        <v>144432</v>
      </c>
      <c r="J87" s="347">
        <v>148938</v>
      </c>
      <c r="K87" s="347">
        <v>83644.990000000005</v>
      </c>
    </row>
    <row r="88" spans="1:11" x14ac:dyDescent="0.3">
      <c r="A88" s="349">
        <v>20242</v>
      </c>
      <c r="B88" s="349" t="s">
        <v>192</v>
      </c>
      <c r="C88" s="349" t="s">
        <v>193</v>
      </c>
      <c r="D88" s="347" t="s">
        <v>283</v>
      </c>
      <c r="E88" s="347" t="s">
        <v>213</v>
      </c>
      <c r="F88" s="347" t="s">
        <v>210</v>
      </c>
      <c r="G88" s="347" t="s">
        <v>320</v>
      </c>
      <c r="H88" s="347" t="s">
        <v>321</v>
      </c>
      <c r="I88" s="347">
        <v>209269</v>
      </c>
      <c r="J88" s="347">
        <v>209926</v>
      </c>
      <c r="K88" s="347">
        <v>161495.02000000002</v>
      </c>
    </row>
    <row r="89" spans="1:11" x14ac:dyDescent="0.3">
      <c r="A89" s="349">
        <v>20242</v>
      </c>
      <c r="B89" s="349" t="s">
        <v>192</v>
      </c>
      <c r="C89" s="349" t="s">
        <v>193</v>
      </c>
      <c r="D89" s="347" t="s">
        <v>283</v>
      </c>
      <c r="E89" s="347" t="s">
        <v>213</v>
      </c>
      <c r="F89" s="347" t="s">
        <v>211</v>
      </c>
      <c r="G89" s="347" t="s">
        <v>320</v>
      </c>
      <c r="H89" s="347" t="s">
        <v>321</v>
      </c>
      <c r="I89" s="347">
        <v>11060</v>
      </c>
      <c r="J89" s="347">
        <v>11107</v>
      </c>
      <c r="K89" s="347">
        <v>6081.65</v>
      </c>
    </row>
    <row r="90" spans="1:11" x14ac:dyDescent="0.3">
      <c r="A90" s="349">
        <v>20241</v>
      </c>
      <c r="B90" s="349" t="s">
        <v>187</v>
      </c>
      <c r="C90" s="349" t="s">
        <v>188</v>
      </c>
      <c r="D90" s="347" t="s">
        <v>188</v>
      </c>
      <c r="E90" s="347" t="s">
        <v>112</v>
      </c>
      <c r="F90" s="347" t="s">
        <v>205</v>
      </c>
      <c r="G90" s="347" t="s">
        <v>76</v>
      </c>
      <c r="H90" s="347" t="s">
        <v>322</v>
      </c>
      <c r="I90" s="347">
        <v>1923217</v>
      </c>
      <c r="J90" s="347">
        <v>1924913</v>
      </c>
      <c r="K90" s="347">
        <v>1751471.17</v>
      </c>
    </row>
    <row r="91" spans="1:11" x14ac:dyDescent="0.3">
      <c r="A91" s="351">
        <v>20241</v>
      </c>
      <c r="B91" s="349" t="s">
        <v>187</v>
      </c>
      <c r="C91" s="349" t="s">
        <v>188</v>
      </c>
      <c r="D91" s="347" t="s">
        <v>188</v>
      </c>
      <c r="E91" s="347" t="s">
        <v>189</v>
      </c>
      <c r="F91" s="347" t="s">
        <v>207</v>
      </c>
      <c r="G91" s="347" t="s">
        <v>77</v>
      </c>
      <c r="H91" s="347" t="s">
        <v>317</v>
      </c>
      <c r="I91" s="347">
        <v>74642</v>
      </c>
      <c r="J91" s="347">
        <v>102639</v>
      </c>
      <c r="K91" s="347">
        <v>29544.63</v>
      </c>
    </row>
    <row r="92" spans="1:11" x14ac:dyDescent="0.3">
      <c r="A92" s="349">
        <v>20241</v>
      </c>
      <c r="B92" s="349" t="s">
        <v>187</v>
      </c>
      <c r="C92" s="349" t="s">
        <v>188</v>
      </c>
      <c r="D92" s="347" t="s">
        <v>188</v>
      </c>
      <c r="E92" s="347" t="s">
        <v>189</v>
      </c>
      <c r="F92" s="347" t="s">
        <v>209</v>
      </c>
      <c r="G92" s="347" t="s">
        <v>77</v>
      </c>
      <c r="H92" s="347" t="s">
        <v>317</v>
      </c>
      <c r="I92" s="347">
        <v>259853</v>
      </c>
      <c r="J92" s="347">
        <v>270900</v>
      </c>
      <c r="K92" s="347">
        <v>126501.68</v>
      </c>
    </row>
    <row r="93" spans="1:11" x14ac:dyDescent="0.3">
      <c r="A93" s="349">
        <v>20241</v>
      </c>
      <c r="B93" s="349" t="s">
        <v>187</v>
      </c>
      <c r="C93" s="349" t="s">
        <v>188</v>
      </c>
      <c r="D93" s="347" t="s">
        <v>188</v>
      </c>
      <c r="E93" s="347" t="s">
        <v>189</v>
      </c>
      <c r="F93" s="347" t="s">
        <v>210</v>
      </c>
      <c r="G93" s="347" t="s">
        <v>77</v>
      </c>
      <c r="H93" s="347" t="s">
        <v>317</v>
      </c>
      <c r="I93" s="347">
        <v>557238</v>
      </c>
      <c r="J93" s="347">
        <v>559306</v>
      </c>
      <c r="K93" s="347">
        <v>394194.12</v>
      </c>
    </row>
    <row r="94" spans="1:11" x14ac:dyDescent="0.3">
      <c r="A94" s="349">
        <v>20241</v>
      </c>
      <c r="B94" s="349" t="s">
        <v>187</v>
      </c>
      <c r="C94" s="349" t="s">
        <v>188</v>
      </c>
      <c r="D94" s="347" t="s">
        <v>188</v>
      </c>
      <c r="E94" s="347" t="s">
        <v>189</v>
      </c>
      <c r="F94" s="347" t="s">
        <v>211</v>
      </c>
      <c r="G94" s="347" t="s">
        <v>77</v>
      </c>
      <c r="H94" s="347" t="s">
        <v>317</v>
      </c>
      <c r="I94" s="347">
        <v>51428</v>
      </c>
      <c r="J94" s="347">
        <v>51543</v>
      </c>
      <c r="K94" s="347">
        <v>27312.67</v>
      </c>
    </row>
    <row r="95" spans="1:11" x14ac:dyDescent="0.3">
      <c r="A95" s="349">
        <v>20241</v>
      </c>
      <c r="B95" s="349" t="s">
        <v>187</v>
      </c>
      <c r="C95" s="349" t="s">
        <v>188</v>
      </c>
      <c r="D95" s="347" t="s">
        <v>188</v>
      </c>
      <c r="E95" s="347" t="s">
        <v>212</v>
      </c>
      <c r="F95" s="347" t="s">
        <v>205</v>
      </c>
      <c r="G95" s="347" t="s">
        <v>318</v>
      </c>
      <c r="H95" s="347" t="s">
        <v>319</v>
      </c>
      <c r="I95" s="347">
        <v>138485</v>
      </c>
      <c r="J95" s="347">
        <v>214087</v>
      </c>
      <c r="K95" s="347">
        <v>116282.62999999999</v>
      </c>
    </row>
    <row r="96" spans="1:11" x14ac:dyDescent="0.3">
      <c r="A96" s="352">
        <v>20241</v>
      </c>
      <c r="B96" s="349" t="s">
        <v>192</v>
      </c>
      <c r="C96" s="347" t="s">
        <v>193</v>
      </c>
      <c r="D96" s="347" t="s">
        <v>283</v>
      </c>
      <c r="E96" s="347" t="s">
        <v>112</v>
      </c>
      <c r="F96" s="347" t="s">
        <v>205</v>
      </c>
      <c r="G96" s="347" t="s">
        <v>76</v>
      </c>
      <c r="H96" s="347" t="s">
        <v>322</v>
      </c>
      <c r="I96" s="347">
        <v>688613</v>
      </c>
      <c r="J96" s="347">
        <v>690226</v>
      </c>
      <c r="K96" s="347">
        <v>653852.23</v>
      </c>
    </row>
    <row r="97" spans="1:11" x14ac:dyDescent="0.3">
      <c r="A97" s="349">
        <v>20241</v>
      </c>
      <c r="B97" s="349" t="s">
        <v>192</v>
      </c>
      <c r="C97" s="349" t="s">
        <v>193</v>
      </c>
      <c r="D97" s="347" t="s">
        <v>283</v>
      </c>
      <c r="E97" s="347" t="s">
        <v>213</v>
      </c>
      <c r="F97" s="347" t="s">
        <v>207</v>
      </c>
      <c r="G97" s="347" t="s">
        <v>320</v>
      </c>
      <c r="H97" s="347" t="s">
        <v>321</v>
      </c>
      <c r="I97" s="347">
        <v>65980</v>
      </c>
      <c r="J97" s="347">
        <v>89793</v>
      </c>
      <c r="K97" s="347">
        <v>66507.28</v>
      </c>
    </row>
    <row r="98" spans="1:11" x14ac:dyDescent="0.3">
      <c r="A98" s="349">
        <v>20241</v>
      </c>
      <c r="B98" s="349" t="s">
        <v>192</v>
      </c>
      <c r="C98" s="349" t="s">
        <v>193</v>
      </c>
      <c r="D98" s="347" t="s">
        <v>283</v>
      </c>
      <c r="E98" s="347" t="s">
        <v>213</v>
      </c>
      <c r="F98" s="347" t="s">
        <v>209</v>
      </c>
      <c r="G98" s="347" t="s">
        <v>320</v>
      </c>
      <c r="H98" s="347" t="s">
        <v>321</v>
      </c>
      <c r="I98" s="347">
        <v>145995</v>
      </c>
      <c r="J98" s="347">
        <v>150623</v>
      </c>
      <c r="K98" s="347">
        <v>83520.09</v>
      </c>
    </row>
    <row r="99" spans="1:11" x14ac:dyDescent="0.3">
      <c r="A99" s="349">
        <v>20241</v>
      </c>
      <c r="B99" s="349" t="s">
        <v>192</v>
      </c>
      <c r="C99" s="349" t="s">
        <v>193</v>
      </c>
      <c r="D99" s="347" t="s">
        <v>283</v>
      </c>
      <c r="E99" s="347" t="s">
        <v>213</v>
      </c>
      <c r="F99" s="347" t="s">
        <v>210</v>
      </c>
      <c r="G99" s="347" t="s">
        <v>320</v>
      </c>
      <c r="H99" s="347" t="s">
        <v>321</v>
      </c>
      <c r="I99" s="347">
        <v>211301</v>
      </c>
      <c r="J99" s="347">
        <v>212012</v>
      </c>
      <c r="K99" s="347">
        <v>161325.08000000002</v>
      </c>
    </row>
    <row r="100" spans="1:11" x14ac:dyDescent="0.3">
      <c r="A100" s="349">
        <v>20241</v>
      </c>
      <c r="B100" s="349" t="s">
        <v>192</v>
      </c>
      <c r="C100" s="349" t="s">
        <v>193</v>
      </c>
      <c r="D100" s="347" t="s">
        <v>283</v>
      </c>
      <c r="E100" s="347" t="s">
        <v>213</v>
      </c>
      <c r="F100" s="347" t="s">
        <v>211</v>
      </c>
      <c r="G100" s="347" t="s">
        <v>320</v>
      </c>
      <c r="H100" s="347" t="s">
        <v>321</v>
      </c>
      <c r="I100" s="347">
        <v>10454</v>
      </c>
      <c r="J100" s="347">
        <v>10551</v>
      </c>
      <c r="K100" s="347">
        <v>5582.3</v>
      </c>
    </row>
    <row r="101" spans="1:11" x14ac:dyDescent="0.3">
      <c r="A101" s="351">
        <v>20234</v>
      </c>
      <c r="B101" s="349" t="s">
        <v>187</v>
      </c>
      <c r="C101" s="349" t="s">
        <v>188</v>
      </c>
      <c r="D101" s="347" t="s">
        <v>188</v>
      </c>
      <c r="E101" s="347" t="s">
        <v>112</v>
      </c>
      <c r="F101" s="347" t="s">
        <v>205</v>
      </c>
      <c r="G101" s="347" t="s">
        <v>76</v>
      </c>
      <c r="H101" s="347" t="s">
        <v>322</v>
      </c>
      <c r="I101" s="347">
        <v>1938306</v>
      </c>
      <c r="J101" s="347">
        <v>1939931</v>
      </c>
      <c r="K101" s="347">
        <v>1777505.45</v>
      </c>
    </row>
    <row r="102" spans="1:11" x14ac:dyDescent="0.3">
      <c r="A102" s="349">
        <v>20234</v>
      </c>
      <c r="B102" s="349" t="s">
        <v>187</v>
      </c>
      <c r="C102" s="349" t="s">
        <v>188</v>
      </c>
      <c r="D102" s="347" t="s">
        <v>188</v>
      </c>
      <c r="E102" s="347" t="s">
        <v>189</v>
      </c>
      <c r="F102" s="347" t="s">
        <v>207</v>
      </c>
      <c r="G102" s="347" t="s">
        <v>77</v>
      </c>
      <c r="H102" s="347" t="s">
        <v>317</v>
      </c>
      <c r="I102" s="347">
        <v>76313</v>
      </c>
      <c r="J102" s="347">
        <v>104141</v>
      </c>
      <c r="K102" s="347">
        <v>31056.34</v>
      </c>
    </row>
    <row r="103" spans="1:11" x14ac:dyDescent="0.3">
      <c r="A103" s="349">
        <v>20234</v>
      </c>
      <c r="B103" s="349" t="s">
        <v>187</v>
      </c>
      <c r="C103" s="349" t="s">
        <v>188</v>
      </c>
      <c r="D103" s="347" t="s">
        <v>188</v>
      </c>
      <c r="E103" s="347" t="s">
        <v>189</v>
      </c>
      <c r="F103" s="347" t="s">
        <v>209</v>
      </c>
      <c r="G103" s="347" t="s">
        <v>77</v>
      </c>
      <c r="H103" s="347" t="s">
        <v>317</v>
      </c>
      <c r="I103" s="347">
        <v>258819</v>
      </c>
      <c r="J103" s="347">
        <v>269938</v>
      </c>
      <c r="K103" s="347">
        <v>128838.77</v>
      </c>
    </row>
    <row r="104" spans="1:11" x14ac:dyDescent="0.3">
      <c r="A104" s="349">
        <v>20234</v>
      </c>
      <c r="B104" s="349" t="s">
        <v>187</v>
      </c>
      <c r="C104" s="349" t="s">
        <v>188</v>
      </c>
      <c r="D104" s="347" t="s">
        <v>188</v>
      </c>
      <c r="E104" s="347" t="s">
        <v>189</v>
      </c>
      <c r="F104" s="347" t="s">
        <v>210</v>
      </c>
      <c r="G104" s="347" t="s">
        <v>77</v>
      </c>
      <c r="H104" s="347" t="s">
        <v>317</v>
      </c>
      <c r="I104" s="347">
        <v>545331</v>
      </c>
      <c r="J104" s="347">
        <v>547616</v>
      </c>
      <c r="K104" s="347">
        <v>392755.19</v>
      </c>
    </row>
    <row r="105" spans="1:11" x14ac:dyDescent="0.3">
      <c r="A105" s="349">
        <v>20234</v>
      </c>
      <c r="B105" s="349" t="s">
        <v>187</v>
      </c>
      <c r="C105" s="349" t="s">
        <v>188</v>
      </c>
      <c r="D105" s="347" t="s">
        <v>188</v>
      </c>
      <c r="E105" s="347" t="s">
        <v>189</v>
      </c>
      <c r="F105" s="347" t="s">
        <v>211</v>
      </c>
      <c r="G105" s="347" t="s">
        <v>77</v>
      </c>
      <c r="H105" s="347" t="s">
        <v>317</v>
      </c>
      <c r="I105" s="347">
        <v>50163</v>
      </c>
      <c r="J105" s="347">
        <v>50285</v>
      </c>
      <c r="K105" s="347">
        <v>27890.04</v>
      </c>
    </row>
    <row r="106" spans="1:11" x14ac:dyDescent="0.3">
      <c r="A106" s="351">
        <v>20234</v>
      </c>
      <c r="B106" s="349" t="s">
        <v>187</v>
      </c>
      <c r="C106" s="349" t="s">
        <v>188</v>
      </c>
      <c r="D106" s="347" t="s">
        <v>188</v>
      </c>
      <c r="E106" s="347" t="s">
        <v>212</v>
      </c>
      <c r="F106" s="347" t="s">
        <v>205</v>
      </c>
      <c r="G106" s="347" t="s">
        <v>318</v>
      </c>
      <c r="H106" s="347" t="s">
        <v>319</v>
      </c>
      <c r="I106" s="347">
        <v>126313</v>
      </c>
      <c r="J106" s="347">
        <v>190951</v>
      </c>
      <c r="K106" s="347">
        <v>134189.25</v>
      </c>
    </row>
    <row r="107" spans="1:11" x14ac:dyDescent="0.3">
      <c r="A107" s="347">
        <v>20234</v>
      </c>
      <c r="B107" s="349" t="s">
        <v>192</v>
      </c>
      <c r="C107" s="347" t="s">
        <v>193</v>
      </c>
      <c r="D107" s="347" t="s">
        <v>283</v>
      </c>
      <c r="E107" s="347" t="s">
        <v>112</v>
      </c>
      <c r="F107" s="347" t="s">
        <v>205</v>
      </c>
      <c r="G107" s="347" t="s">
        <v>76</v>
      </c>
      <c r="H107" s="347" t="s">
        <v>322</v>
      </c>
      <c r="I107" s="347">
        <v>690968</v>
      </c>
      <c r="J107" s="347">
        <v>692594</v>
      </c>
      <c r="K107" s="347">
        <v>655447.14</v>
      </c>
    </row>
    <row r="108" spans="1:11" x14ac:dyDescent="0.3">
      <c r="A108" s="349">
        <v>20234</v>
      </c>
      <c r="B108" s="349" t="s">
        <v>192</v>
      </c>
      <c r="C108" s="349" t="s">
        <v>193</v>
      </c>
      <c r="D108" s="347" t="s">
        <v>283</v>
      </c>
      <c r="E108" s="347" t="s">
        <v>213</v>
      </c>
      <c r="F108" s="347" t="s">
        <v>207</v>
      </c>
      <c r="G108" s="347" t="s">
        <v>320</v>
      </c>
      <c r="H108" s="347" t="s">
        <v>321</v>
      </c>
      <c r="I108" s="347">
        <v>63534</v>
      </c>
      <c r="J108" s="347">
        <v>85971</v>
      </c>
      <c r="K108" s="347">
        <v>65140.75</v>
      </c>
    </row>
    <row r="109" spans="1:11" x14ac:dyDescent="0.3">
      <c r="A109" s="349">
        <v>20234</v>
      </c>
      <c r="B109" s="349" t="s">
        <v>192</v>
      </c>
      <c r="C109" s="349" t="s">
        <v>193</v>
      </c>
      <c r="D109" s="347" t="s">
        <v>283</v>
      </c>
      <c r="E109" s="347" t="s">
        <v>213</v>
      </c>
      <c r="F109" s="347" t="s">
        <v>209</v>
      </c>
      <c r="G109" s="347" t="s">
        <v>320</v>
      </c>
      <c r="H109" s="347" t="s">
        <v>321</v>
      </c>
      <c r="I109" s="347">
        <v>143483</v>
      </c>
      <c r="J109" s="347">
        <v>147851</v>
      </c>
      <c r="K109" s="347">
        <v>82874.509999999995</v>
      </c>
    </row>
    <row r="110" spans="1:11" x14ac:dyDescent="0.3">
      <c r="A110" s="349">
        <v>20234</v>
      </c>
      <c r="B110" s="349" t="s">
        <v>192</v>
      </c>
      <c r="C110" s="349" t="s">
        <v>193</v>
      </c>
      <c r="D110" s="347" t="s">
        <v>283</v>
      </c>
      <c r="E110" s="347" t="s">
        <v>213</v>
      </c>
      <c r="F110" s="347" t="s">
        <v>210</v>
      </c>
      <c r="G110" s="347" t="s">
        <v>320</v>
      </c>
      <c r="H110" s="347" t="s">
        <v>321</v>
      </c>
      <c r="I110" s="347">
        <v>205780</v>
      </c>
      <c r="J110" s="347">
        <v>206408</v>
      </c>
      <c r="K110" s="347">
        <v>159088.13</v>
      </c>
    </row>
    <row r="111" spans="1:11" x14ac:dyDescent="0.3">
      <c r="A111" s="351">
        <v>20234</v>
      </c>
      <c r="B111" s="349" t="s">
        <v>192</v>
      </c>
      <c r="C111" s="349" t="s">
        <v>193</v>
      </c>
      <c r="D111" s="347" t="s">
        <v>283</v>
      </c>
      <c r="E111" s="347" t="s">
        <v>213</v>
      </c>
      <c r="F111" s="347" t="s">
        <v>211</v>
      </c>
      <c r="G111" s="347" t="s">
        <v>320</v>
      </c>
      <c r="H111" s="347" t="s">
        <v>321</v>
      </c>
      <c r="I111" s="347">
        <v>10151</v>
      </c>
      <c r="J111" s="347">
        <v>10190</v>
      </c>
      <c r="K111" s="347">
        <v>5683.8499999999995</v>
      </c>
    </row>
    <row r="112" spans="1:11" x14ac:dyDescent="0.3">
      <c r="A112" s="349">
        <v>20233</v>
      </c>
      <c r="B112" s="349" t="s">
        <v>187</v>
      </c>
      <c r="C112" s="349" t="s">
        <v>188</v>
      </c>
      <c r="D112" s="347" t="s">
        <v>188</v>
      </c>
      <c r="E112" s="347" t="s">
        <v>112</v>
      </c>
      <c r="F112" s="347" t="s">
        <v>205</v>
      </c>
      <c r="G112" s="347" t="s">
        <v>76</v>
      </c>
      <c r="H112" s="347" t="s">
        <v>322</v>
      </c>
      <c r="I112" s="347">
        <v>1933348</v>
      </c>
      <c r="J112" s="347">
        <v>1935332</v>
      </c>
      <c r="K112" s="347">
        <v>1763050.04</v>
      </c>
    </row>
    <row r="113" spans="1:11" x14ac:dyDescent="0.3">
      <c r="A113" s="349">
        <v>20233</v>
      </c>
      <c r="B113" s="349" t="s">
        <v>187</v>
      </c>
      <c r="C113" s="349" t="s">
        <v>188</v>
      </c>
      <c r="D113" s="347" t="s">
        <v>188</v>
      </c>
      <c r="E113" s="347" t="s">
        <v>189</v>
      </c>
      <c r="F113" s="347" t="s">
        <v>207</v>
      </c>
      <c r="G113" s="347" t="s">
        <v>77</v>
      </c>
      <c r="H113" s="347" t="s">
        <v>317</v>
      </c>
      <c r="I113" s="347">
        <v>76477</v>
      </c>
      <c r="J113" s="347">
        <v>104212</v>
      </c>
      <c r="K113" s="347">
        <v>29194.44</v>
      </c>
    </row>
    <row r="114" spans="1:11" x14ac:dyDescent="0.3">
      <c r="A114" s="349">
        <v>20233</v>
      </c>
      <c r="B114" s="349" t="s">
        <v>187</v>
      </c>
      <c r="C114" s="349" t="s">
        <v>188</v>
      </c>
      <c r="D114" s="347" t="s">
        <v>188</v>
      </c>
      <c r="E114" s="347" t="s">
        <v>189</v>
      </c>
      <c r="F114" s="347" t="s">
        <v>209</v>
      </c>
      <c r="G114" s="347" t="s">
        <v>77</v>
      </c>
      <c r="H114" s="347" t="s">
        <v>317</v>
      </c>
      <c r="I114" s="347">
        <v>261380</v>
      </c>
      <c r="J114" s="347">
        <v>272502</v>
      </c>
      <c r="K114" s="347">
        <v>126155.09</v>
      </c>
    </row>
    <row r="115" spans="1:11" x14ac:dyDescent="0.3">
      <c r="A115" s="349">
        <v>20233</v>
      </c>
      <c r="B115" s="349" t="s">
        <v>187</v>
      </c>
      <c r="C115" s="349" t="s">
        <v>188</v>
      </c>
      <c r="D115" s="347" t="s">
        <v>188</v>
      </c>
      <c r="E115" s="347" t="s">
        <v>189</v>
      </c>
      <c r="F115" s="347" t="s">
        <v>210</v>
      </c>
      <c r="G115" s="347" t="s">
        <v>77</v>
      </c>
      <c r="H115" s="347" t="s">
        <v>317</v>
      </c>
      <c r="I115" s="347">
        <v>547385</v>
      </c>
      <c r="J115" s="347">
        <v>549763</v>
      </c>
      <c r="K115" s="347">
        <v>383904.43</v>
      </c>
    </row>
    <row r="116" spans="1:11" x14ac:dyDescent="0.3">
      <c r="A116" s="351">
        <v>20233</v>
      </c>
      <c r="B116" s="349" t="s">
        <v>187</v>
      </c>
      <c r="C116" s="349" t="s">
        <v>188</v>
      </c>
      <c r="D116" s="347" t="s">
        <v>188</v>
      </c>
      <c r="E116" s="347" t="s">
        <v>189</v>
      </c>
      <c r="F116" s="347" t="s">
        <v>211</v>
      </c>
      <c r="G116" s="347" t="s">
        <v>77</v>
      </c>
      <c r="H116" s="347" t="s">
        <v>317</v>
      </c>
      <c r="I116" s="347">
        <v>50060</v>
      </c>
      <c r="J116" s="347">
        <v>50211</v>
      </c>
      <c r="K116" s="347">
        <v>27260.22</v>
      </c>
    </row>
    <row r="117" spans="1:11" x14ac:dyDescent="0.3">
      <c r="A117" s="349">
        <v>20233</v>
      </c>
      <c r="B117" s="349" t="s">
        <v>187</v>
      </c>
      <c r="C117" s="349" t="s">
        <v>188</v>
      </c>
      <c r="D117" s="347" t="s">
        <v>188</v>
      </c>
      <c r="E117" s="347" t="s">
        <v>212</v>
      </c>
      <c r="F117" s="347" t="s">
        <v>205</v>
      </c>
      <c r="G117" s="347" t="s">
        <v>318</v>
      </c>
      <c r="H117" s="347" t="s">
        <v>319</v>
      </c>
      <c r="I117" s="347">
        <v>152836</v>
      </c>
      <c r="J117" s="347">
        <v>228883</v>
      </c>
      <c r="K117" s="347">
        <v>129167.54000000001</v>
      </c>
    </row>
    <row r="118" spans="1:11" x14ac:dyDescent="0.3">
      <c r="A118" s="347">
        <v>20233</v>
      </c>
      <c r="B118" s="349" t="s">
        <v>192</v>
      </c>
      <c r="C118" s="347" t="s">
        <v>193</v>
      </c>
      <c r="D118" s="347" t="s">
        <v>283</v>
      </c>
      <c r="E118" s="347" t="s">
        <v>112</v>
      </c>
      <c r="F118" s="347" t="s">
        <v>205</v>
      </c>
      <c r="G118" s="347" t="s">
        <v>76</v>
      </c>
      <c r="H118" s="347" t="s">
        <v>322</v>
      </c>
      <c r="I118" s="347">
        <v>684944</v>
      </c>
      <c r="J118" s="347">
        <v>686647</v>
      </c>
      <c r="K118" s="347">
        <v>650089.6</v>
      </c>
    </row>
    <row r="119" spans="1:11" x14ac:dyDescent="0.3">
      <c r="A119" s="349">
        <v>20233</v>
      </c>
      <c r="B119" s="349" t="s">
        <v>192</v>
      </c>
      <c r="C119" s="349" t="s">
        <v>193</v>
      </c>
      <c r="D119" s="347" t="s">
        <v>283</v>
      </c>
      <c r="E119" s="347" t="s">
        <v>213</v>
      </c>
      <c r="F119" s="347" t="s">
        <v>207</v>
      </c>
      <c r="G119" s="347" t="s">
        <v>320</v>
      </c>
      <c r="H119" s="347" t="s">
        <v>321</v>
      </c>
      <c r="I119" s="347">
        <v>63853</v>
      </c>
      <c r="J119" s="347">
        <v>84624</v>
      </c>
      <c r="K119" s="347">
        <v>48808.04</v>
      </c>
    </row>
    <row r="120" spans="1:11" x14ac:dyDescent="0.3">
      <c r="A120" s="349">
        <v>20233</v>
      </c>
      <c r="B120" s="349" t="s">
        <v>192</v>
      </c>
      <c r="C120" s="349" t="s">
        <v>193</v>
      </c>
      <c r="D120" s="347" t="s">
        <v>283</v>
      </c>
      <c r="E120" s="347" t="s">
        <v>213</v>
      </c>
      <c r="F120" s="347" t="s">
        <v>209</v>
      </c>
      <c r="G120" s="347" t="s">
        <v>320</v>
      </c>
      <c r="H120" s="347" t="s">
        <v>321</v>
      </c>
      <c r="I120" s="347">
        <v>141030</v>
      </c>
      <c r="J120" s="347">
        <v>145929</v>
      </c>
      <c r="K120" s="347">
        <v>72305.789999999994</v>
      </c>
    </row>
    <row r="121" spans="1:11" x14ac:dyDescent="0.3">
      <c r="A121" s="351">
        <v>20233</v>
      </c>
      <c r="B121" s="349" t="s">
        <v>192</v>
      </c>
      <c r="C121" s="349" t="s">
        <v>193</v>
      </c>
      <c r="D121" s="347" t="s">
        <v>283</v>
      </c>
      <c r="E121" s="347" t="s">
        <v>213</v>
      </c>
      <c r="F121" s="347" t="s">
        <v>210</v>
      </c>
      <c r="G121" s="347" t="s">
        <v>320</v>
      </c>
      <c r="H121" s="347" t="s">
        <v>321</v>
      </c>
      <c r="I121" s="347">
        <v>206265</v>
      </c>
      <c r="J121" s="347">
        <v>207193</v>
      </c>
      <c r="K121" s="347">
        <v>139476.93</v>
      </c>
    </row>
    <row r="122" spans="1:11" x14ac:dyDescent="0.3">
      <c r="A122" s="349">
        <v>20233</v>
      </c>
      <c r="B122" s="349" t="s">
        <v>192</v>
      </c>
      <c r="C122" s="349" t="s">
        <v>193</v>
      </c>
      <c r="D122" s="347" t="s">
        <v>283</v>
      </c>
      <c r="E122" s="347" t="s">
        <v>213</v>
      </c>
      <c r="F122" s="347" t="s">
        <v>211</v>
      </c>
      <c r="G122" s="347" t="s">
        <v>320</v>
      </c>
      <c r="H122" s="347" t="s">
        <v>321</v>
      </c>
      <c r="I122" s="347">
        <v>10085</v>
      </c>
      <c r="J122" s="347">
        <v>10172</v>
      </c>
      <c r="K122" s="347">
        <v>5321.38</v>
      </c>
    </row>
    <row r="123" spans="1:11" x14ac:dyDescent="0.3">
      <c r="A123" s="349">
        <v>20232</v>
      </c>
      <c r="B123" s="349" t="s">
        <v>187</v>
      </c>
      <c r="C123" s="349" t="s">
        <v>188</v>
      </c>
      <c r="D123" s="347" t="s">
        <v>188</v>
      </c>
      <c r="E123" s="347" t="s">
        <v>112</v>
      </c>
      <c r="F123" s="347" t="s">
        <v>205</v>
      </c>
      <c r="G123" s="347" t="s">
        <v>76</v>
      </c>
      <c r="H123" s="347" t="s">
        <v>322</v>
      </c>
      <c r="I123" s="347">
        <v>1932517</v>
      </c>
      <c r="J123" s="347">
        <v>1934394</v>
      </c>
      <c r="K123" s="347">
        <v>1775383.94</v>
      </c>
    </row>
    <row r="124" spans="1:11" x14ac:dyDescent="0.3">
      <c r="A124" s="349">
        <v>20232</v>
      </c>
      <c r="B124" s="349" t="s">
        <v>187</v>
      </c>
      <c r="C124" s="349" t="s">
        <v>188</v>
      </c>
      <c r="D124" s="347" t="s">
        <v>188</v>
      </c>
      <c r="E124" s="347" t="s">
        <v>189</v>
      </c>
      <c r="F124" s="347" t="s">
        <v>207</v>
      </c>
      <c r="G124" s="347" t="s">
        <v>77</v>
      </c>
      <c r="H124" s="347" t="s">
        <v>317</v>
      </c>
      <c r="I124" s="347">
        <v>75578</v>
      </c>
      <c r="J124" s="347">
        <v>104173</v>
      </c>
      <c r="K124" s="347">
        <v>30708.240000000002</v>
      </c>
    </row>
    <row r="125" spans="1:11" x14ac:dyDescent="0.3">
      <c r="A125" s="349">
        <v>20232</v>
      </c>
      <c r="B125" s="349" t="s">
        <v>187</v>
      </c>
      <c r="C125" s="349" t="s">
        <v>188</v>
      </c>
      <c r="D125" s="347" t="s">
        <v>188</v>
      </c>
      <c r="E125" s="347" t="s">
        <v>189</v>
      </c>
      <c r="F125" s="347" t="s">
        <v>209</v>
      </c>
      <c r="G125" s="347" t="s">
        <v>77</v>
      </c>
      <c r="H125" s="347" t="s">
        <v>317</v>
      </c>
      <c r="I125" s="347">
        <v>264557</v>
      </c>
      <c r="J125" s="347">
        <v>276063</v>
      </c>
      <c r="K125" s="347">
        <v>130368.36</v>
      </c>
    </row>
    <row r="126" spans="1:11" x14ac:dyDescent="0.3">
      <c r="A126" s="351">
        <v>20232</v>
      </c>
      <c r="B126" s="349" t="s">
        <v>187</v>
      </c>
      <c r="C126" s="349" t="s">
        <v>188</v>
      </c>
      <c r="D126" s="347" t="s">
        <v>188</v>
      </c>
      <c r="E126" s="347" t="s">
        <v>189</v>
      </c>
      <c r="F126" s="347" t="s">
        <v>210</v>
      </c>
      <c r="G126" s="347" t="s">
        <v>77</v>
      </c>
      <c r="H126" s="347" t="s">
        <v>317</v>
      </c>
      <c r="I126" s="347">
        <v>547578</v>
      </c>
      <c r="J126" s="347">
        <v>549756</v>
      </c>
      <c r="K126" s="347">
        <v>391712.81</v>
      </c>
    </row>
    <row r="127" spans="1:11" x14ac:dyDescent="0.3">
      <c r="A127" s="349">
        <v>20232</v>
      </c>
      <c r="B127" s="349" t="s">
        <v>187</v>
      </c>
      <c r="C127" s="349" t="s">
        <v>188</v>
      </c>
      <c r="D127" s="347" t="s">
        <v>188</v>
      </c>
      <c r="E127" s="347" t="s">
        <v>189</v>
      </c>
      <c r="F127" s="347" t="s">
        <v>211</v>
      </c>
      <c r="G127" s="347" t="s">
        <v>77</v>
      </c>
      <c r="H127" s="347" t="s">
        <v>317</v>
      </c>
      <c r="I127" s="347">
        <v>48967</v>
      </c>
      <c r="J127" s="347">
        <v>49088</v>
      </c>
      <c r="K127" s="347">
        <v>26444.84</v>
      </c>
    </row>
    <row r="128" spans="1:11" x14ac:dyDescent="0.3">
      <c r="A128" s="349">
        <v>20232</v>
      </c>
      <c r="B128" s="349" t="s">
        <v>187</v>
      </c>
      <c r="C128" s="349" t="s">
        <v>188</v>
      </c>
      <c r="D128" s="347" t="s">
        <v>188</v>
      </c>
      <c r="E128" s="347" t="s">
        <v>212</v>
      </c>
      <c r="F128" s="347" t="s">
        <v>205</v>
      </c>
      <c r="G128" s="347" t="s">
        <v>318</v>
      </c>
      <c r="H128" s="347" t="s">
        <v>319</v>
      </c>
      <c r="I128" s="347">
        <v>144337</v>
      </c>
      <c r="J128" s="347">
        <v>217859</v>
      </c>
      <c r="K128" s="347">
        <v>126870.15</v>
      </c>
    </row>
    <row r="129" spans="1:11" x14ac:dyDescent="0.3">
      <c r="A129" s="347">
        <v>20232</v>
      </c>
      <c r="B129" s="349" t="s">
        <v>192</v>
      </c>
      <c r="C129" s="347" t="s">
        <v>193</v>
      </c>
      <c r="D129" s="347" t="s">
        <v>283</v>
      </c>
      <c r="E129" s="347" t="s">
        <v>112</v>
      </c>
      <c r="F129" s="347" t="s">
        <v>205</v>
      </c>
      <c r="G129" s="347" t="s">
        <v>76</v>
      </c>
      <c r="H129" s="347" t="s">
        <v>322</v>
      </c>
      <c r="I129" s="347">
        <v>684309</v>
      </c>
      <c r="J129" s="347">
        <v>685898</v>
      </c>
      <c r="K129" s="347">
        <v>650269.41</v>
      </c>
    </row>
    <row r="130" spans="1:11" x14ac:dyDescent="0.3">
      <c r="A130" s="349">
        <v>20232</v>
      </c>
      <c r="B130" s="349" t="s">
        <v>192</v>
      </c>
      <c r="C130" s="349" t="s">
        <v>193</v>
      </c>
      <c r="D130" s="347" t="s">
        <v>283</v>
      </c>
      <c r="E130" s="347" t="s">
        <v>213</v>
      </c>
      <c r="F130" s="347" t="s">
        <v>207</v>
      </c>
      <c r="G130" s="347" t="s">
        <v>320</v>
      </c>
      <c r="H130" s="347" t="s">
        <v>321</v>
      </c>
      <c r="I130" s="347">
        <v>62391</v>
      </c>
      <c r="J130" s="347">
        <v>85553</v>
      </c>
      <c r="K130" s="347">
        <v>65704.549999999988</v>
      </c>
    </row>
    <row r="131" spans="1:11" x14ac:dyDescent="0.3">
      <c r="A131" s="351">
        <v>20232</v>
      </c>
      <c r="B131" s="349" t="s">
        <v>192</v>
      </c>
      <c r="C131" s="349" t="s">
        <v>193</v>
      </c>
      <c r="D131" s="347" t="s">
        <v>283</v>
      </c>
      <c r="E131" s="347" t="s">
        <v>213</v>
      </c>
      <c r="F131" s="347" t="s">
        <v>209</v>
      </c>
      <c r="G131" s="347" t="s">
        <v>320</v>
      </c>
      <c r="H131" s="347" t="s">
        <v>321</v>
      </c>
      <c r="I131" s="347">
        <v>146564</v>
      </c>
      <c r="J131" s="347">
        <v>151235</v>
      </c>
      <c r="K131" s="347">
        <v>84363.75</v>
      </c>
    </row>
    <row r="132" spans="1:11" x14ac:dyDescent="0.3">
      <c r="A132" s="349">
        <v>20232</v>
      </c>
      <c r="B132" s="349" t="s">
        <v>192</v>
      </c>
      <c r="C132" s="349" t="s">
        <v>193</v>
      </c>
      <c r="D132" s="347" t="s">
        <v>283</v>
      </c>
      <c r="E132" s="347" t="s">
        <v>213</v>
      </c>
      <c r="F132" s="347" t="s">
        <v>210</v>
      </c>
      <c r="G132" s="347" t="s">
        <v>320</v>
      </c>
      <c r="H132" s="347" t="s">
        <v>321</v>
      </c>
      <c r="I132" s="347">
        <v>205115</v>
      </c>
      <c r="J132" s="347">
        <v>205773</v>
      </c>
      <c r="K132" s="347">
        <v>157909.51</v>
      </c>
    </row>
    <row r="133" spans="1:11" x14ac:dyDescent="0.3">
      <c r="A133" s="349">
        <v>20232</v>
      </c>
      <c r="B133" s="349" t="s">
        <v>192</v>
      </c>
      <c r="C133" s="349" t="s">
        <v>193</v>
      </c>
      <c r="D133" s="347" t="s">
        <v>283</v>
      </c>
      <c r="E133" s="347" t="s">
        <v>213</v>
      </c>
      <c r="F133" s="347" t="s">
        <v>211</v>
      </c>
      <c r="G133" s="347" t="s">
        <v>320</v>
      </c>
      <c r="H133" s="347" t="s">
        <v>321</v>
      </c>
      <c r="I133" s="347">
        <v>10025</v>
      </c>
      <c r="J133" s="347">
        <v>10090</v>
      </c>
      <c r="K133" s="347">
        <v>5408.6100000000006</v>
      </c>
    </row>
    <row r="134" spans="1:11" x14ac:dyDescent="0.3">
      <c r="A134" s="349">
        <v>20231</v>
      </c>
      <c r="B134" s="349" t="s">
        <v>187</v>
      </c>
      <c r="C134" s="349" t="s">
        <v>188</v>
      </c>
      <c r="D134" s="347" t="s">
        <v>188</v>
      </c>
      <c r="E134" s="347" t="s">
        <v>112</v>
      </c>
      <c r="F134" s="347" t="s">
        <v>205</v>
      </c>
      <c r="G134" s="347" t="s">
        <v>76</v>
      </c>
      <c r="H134" s="347" t="s">
        <v>322</v>
      </c>
      <c r="I134" s="347">
        <v>1937800</v>
      </c>
      <c r="J134" s="347">
        <v>1939535</v>
      </c>
      <c r="K134" s="347">
        <v>1760271.02</v>
      </c>
    </row>
    <row r="135" spans="1:11" x14ac:dyDescent="0.3">
      <c r="A135" s="349">
        <v>20231</v>
      </c>
      <c r="B135" s="349" t="s">
        <v>187</v>
      </c>
      <c r="C135" s="349" t="s">
        <v>188</v>
      </c>
      <c r="D135" s="347" t="s">
        <v>188</v>
      </c>
      <c r="E135" s="347" t="s">
        <v>189</v>
      </c>
      <c r="F135" s="347" t="s">
        <v>207</v>
      </c>
      <c r="G135" s="347" t="s">
        <v>77</v>
      </c>
      <c r="H135" s="347" t="s">
        <v>317</v>
      </c>
      <c r="I135" s="347">
        <v>76363</v>
      </c>
      <c r="J135" s="347">
        <v>105599</v>
      </c>
      <c r="K135" s="347">
        <v>30083.200000000001</v>
      </c>
    </row>
    <row r="136" spans="1:11" x14ac:dyDescent="0.3">
      <c r="A136" s="351">
        <v>20231</v>
      </c>
      <c r="B136" s="349" t="s">
        <v>187</v>
      </c>
      <c r="C136" s="349" t="s">
        <v>188</v>
      </c>
      <c r="D136" s="347" t="s">
        <v>188</v>
      </c>
      <c r="E136" s="347" t="s">
        <v>189</v>
      </c>
      <c r="F136" s="347" t="s">
        <v>209</v>
      </c>
      <c r="G136" s="347" t="s">
        <v>77</v>
      </c>
      <c r="H136" s="347" t="s">
        <v>317</v>
      </c>
      <c r="I136" s="347">
        <v>266442</v>
      </c>
      <c r="J136" s="347">
        <v>277821</v>
      </c>
      <c r="K136" s="347">
        <v>129011.24</v>
      </c>
    </row>
    <row r="137" spans="1:11" x14ac:dyDescent="0.3">
      <c r="A137" s="349">
        <v>20231</v>
      </c>
      <c r="B137" s="349" t="s">
        <v>187</v>
      </c>
      <c r="C137" s="349" t="s">
        <v>188</v>
      </c>
      <c r="D137" s="347" t="s">
        <v>188</v>
      </c>
      <c r="E137" s="347" t="s">
        <v>189</v>
      </c>
      <c r="F137" s="347" t="s">
        <v>210</v>
      </c>
      <c r="G137" s="347" t="s">
        <v>77</v>
      </c>
      <c r="H137" s="347" t="s">
        <v>317</v>
      </c>
      <c r="I137" s="347">
        <v>546052</v>
      </c>
      <c r="J137" s="347">
        <v>548224</v>
      </c>
      <c r="K137" s="347">
        <v>384749.51</v>
      </c>
    </row>
    <row r="138" spans="1:11" x14ac:dyDescent="0.3">
      <c r="A138" s="349">
        <v>20231</v>
      </c>
      <c r="B138" s="349" t="s">
        <v>187</v>
      </c>
      <c r="C138" s="349" t="s">
        <v>188</v>
      </c>
      <c r="D138" s="347" t="s">
        <v>188</v>
      </c>
      <c r="E138" s="347" t="s">
        <v>189</v>
      </c>
      <c r="F138" s="347" t="s">
        <v>211</v>
      </c>
      <c r="G138" s="347" t="s">
        <v>77</v>
      </c>
      <c r="H138" s="347" t="s">
        <v>317</v>
      </c>
      <c r="I138" s="347">
        <v>47398</v>
      </c>
      <c r="J138" s="347">
        <v>47537</v>
      </c>
      <c r="K138" s="347">
        <v>25008.99</v>
      </c>
    </row>
    <row r="139" spans="1:11" x14ac:dyDescent="0.3">
      <c r="A139" s="349">
        <v>20231</v>
      </c>
      <c r="B139" s="349" t="s">
        <v>187</v>
      </c>
      <c r="C139" s="349" t="s">
        <v>188</v>
      </c>
      <c r="D139" s="347" t="s">
        <v>188</v>
      </c>
      <c r="E139" s="347" t="s">
        <v>212</v>
      </c>
      <c r="F139" s="347" t="s">
        <v>205</v>
      </c>
      <c r="G139" s="347" t="s">
        <v>318</v>
      </c>
      <c r="H139" s="347" t="s">
        <v>319</v>
      </c>
      <c r="I139" s="347">
        <v>134008</v>
      </c>
      <c r="J139" s="347">
        <v>198608</v>
      </c>
      <c r="K139" s="347">
        <v>116535.7</v>
      </c>
    </row>
    <row r="140" spans="1:11" x14ac:dyDescent="0.3">
      <c r="A140" s="352">
        <v>20231</v>
      </c>
      <c r="B140" s="349" t="s">
        <v>192</v>
      </c>
      <c r="C140" s="347" t="s">
        <v>193</v>
      </c>
      <c r="D140" s="347" t="s">
        <v>283</v>
      </c>
      <c r="E140" s="347" t="s">
        <v>112</v>
      </c>
      <c r="F140" s="347" t="s">
        <v>205</v>
      </c>
      <c r="G140" s="347" t="s">
        <v>76</v>
      </c>
      <c r="H140" s="347" t="s">
        <v>322</v>
      </c>
      <c r="I140" s="347">
        <v>684283</v>
      </c>
      <c r="J140" s="347">
        <v>685871</v>
      </c>
      <c r="K140" s="347">
        <v>650031.03</v>
      </c>
    </row>
    <row r="141" spans="1:11" x14ac:dyDescent="0.3">
      <c r="A141" s="349">
        <v>20231</v>
      </c>
      <c r="B141" s="349" t="s">
        <v>192</v>
      </c>
      <c r="C141" s="349" t="s">
        <v>193</v>
      </c>
      <c r="D141" s="347" t="s">
        <v>283</v>
      </c>
      <c r="E141" s="347" t="s">
        <v>213</v>
      </c>
      <c r="F141" s="347" t="s">
        <v>207</v>
      </c>
      <c r="G141" s="347" t="s">
        <v>320</v>
      </c>
      <c r="H141" s="347" t="s">
        <v>321</v>
      </c>
      <c r="I141" s="347">
        <v>64129</v>
      </c>
      <c r="J141" s="347">
        <v>88462</v>
      </c>
      <c r="K141" s="347">
        <v>65099</v>
      </c>
    </row>
    <row r="142" spans="1:11" x14ac:dyDescent="0.3">
      <c r="A142" s="349">
        <v>20231</v>
      </c>
      <c r="B142" s="349" t="s">
        <v>192</v>
      </c>
      <c r="C142" s="349" t="s">
        <v>193</v>
      </c>
      <c r="D142" s="347" t="s">
        <v>283</v>
      </c>
      <c r="E142" s="347" t="s">
        <v>213</v>
      </c>
      <c r="F142" s="347" t="s">
        <v>209</v>
      </c>
      <c r="G142" s="347" t="s">
        <v>320</v>
      </c>
      <c r="H142" s="347" t="s">
        <v>321</v>
      </c>
      <c r="I142" s="347">
        <v>147873</v>
      </c>
      <c r="J142" s="347">
        <v>152617</v>
      </c>
      <c r="K142" s="347">
        <v>84161.09</v>
      </c>
    </row>
    <row r="143" spans="1:11" x14ac:dyDescent="0.3">
      <c r="A143" s="349">
        <v>20231</v>
      </c>
      <c r="B143" s="349" t="s">
        <v>192</v>
      </c>
      <c r="C143" s="349" t="s">
        <v>193</v>
      </c>
      <c r="D143" s="347" t="s">
        <v>283</v>
      </c>
      <c r="E143" s="347" t="s">
        <v>213</v>
      </c>
      <c r="F143" s="347" t="s">
        <v>210</v>
      </c>
      <c r="G143" s="347" t="s">
        <v>320</v>
      </c>
      <c r="H143" s="347" t="s">
        <v>321</v>
      </c>
      <c r="I143" s="347">
        <v>206719</v>
      </c>
      <c r="J143" s="347">
        <v>207438</v>
      </c>
      <c r="K143" s="347">
        <v>157313.54</v>
      </c>
    </row>
    <row r="144" spans="1:11" x14ac:dyDescent="0.3">
      <c r="A144" s="351">
        <v>20231</v>
      </c>
      <c r="B144" s="349" t="s">
        <v>192</v>
      </c>
      <c r="C144" s="349" t="s">
        <v>193</v>
      </c>
      <c r="D144" s="347" t="s">
        <v>283</v>
      </c>
      <c r="E144" s="347" t="s">
        <v>213</v>
      </c>
      <c r="F144" s="347" t="s">
        <v>211</v>
      </c>
      <c r="G144" s="347" t="s">
        <v>320</v>
      </c>
      <c r="H144" s="347" t="s">
        <v>321</v>
      </c>
      <c r="I144" s="347">
        <v>9630</v>
      </c>
      <c r="J144" s="347">
        <v>9750</v>
      </c>
      <c r="K144" s="347">
        <v>5095.75</v>
      </c>
    </row>
    <row r="145" spans="1:11" x14ac:dyDescent="0.3">
      <c r="A145" s="349">
        <v>20224</v>
      </c>
      <c r="B145" s="349" t="s">
        <v>187</v>
      </c>
      <c r="C145" s="349" t="s">
        <v>188</v>
      </c>
      <c r="D145" s="347" t="s">
        <v>188</v>
      </c>
      <c r="E145" s="347" t="s">
        <v>112</v>
      </c>
      <c r="F145" s="347" t="s">
        <v>205</v>
      </c>
      <c r="G145" s="347" t="s">
        <v>76</v>
      </c>
      <c r="H145" s="347" t="s">
        <v>322</v>
      </c>
      <c r="I145" s="347">
        <v>1939675</v>
      </c>
      <c r="J145" s="347">
        <v>1941457</v>
      </c>
      <c r="K145" s="347">
        <v>1782807.34</v>
      </c>
    </row>
    <row r="146" spans="1:11" x14ac:dyDescent="0.3">
      <c r="A146" s="349">
        <v>20224</v>
      </c>
      <c r="B146" s="349" t="s">
        <v>187</v>
      </c>
      <c r="C146" s="349" t="s">
        <v>188</v>
      </c>
      <c r="D146" s="347" t="s">
        <v>188</v>
      </c>
      <c r="E146" s="347" t="s">
        <v>189</v>
      </c>
      <c r="F146" s="347" t="s">
        <v>207</v>
      </c>
      <c r="G146" s="347" t="s">
        <v>77</v>
      </c>
      <c r="H146" s="347" t="s">
        <v>317</v>
      </c>
      <c r="I146" s="347">
        <v>77908</v>
      </c>
      <c r="J146" s="347">
        <v>106815</v>
      </c>
      <c r="K146" s="347">
        <v>31755.65</v>
      </c>
    </row>
    <row r="147" spans="1:11" x14ac:dyDescent="0.3">
      <c r="A147" s="349">
        <v>20224</v>
      </c>
      <c r="B147" s="349" t="s">
        <v>187</v>
      </c>
      <c r="C147" s="349" t="s">
        <v>188</v>
      </c>
      <c r="D147" s="347" t="s">
        <v>188</v>
      </c>
      <c r="E147" s="347" t="s">
        <v>189</v>
      </c>
      <c r="F147" s="347" t="s">
        <v>209</v>
      </c>
      <c r="G147" s="347" t="s">
        <v>77</v>
      </c>
      <c r="H147" s="347" t="s">
        <v>317</v>
      </c>
      <c r="I147" s="347">
        <v>263671</v>
      </c>
      <c r="J147" s="347">
        <v>274938</v>
      </c>
      <c r="K147" s="347">
        <v>131677.54</v>
      </c>
    </row>
    <row r="148" spans="1:11" x14ac:dyDescent="0.3">
      <c r="A148" s="351">
        <v>20224</v>
      </c>
      <c r="B148" s="349" t="s">
        <v>187</v>
      </c>
      <c r="C148" s="349" t="s">
        <v>188</v>
      </c>
      <c r="D148" s="347" t="s">
        <v>188</v>
      </c>
      <c r="E148" s="347" t="s">
        <v>189</v>
      </c>
      <c r="F148" s="347" t="s">
        <v>210</v>
      </c>
      <c r="G148" s="347" t="s">
        <v>77</v>
      </c>
      <c r="H148" s="347" t="s">
        <v>317</v>
      </c>
      <c r="I148" s="347">
        <v>532515</v>
      </c>
      <c r="J148" s="347">
        <v>534701</v>
      </c>
      <c r="K148" s="347">
        <v>384091.98</v>
      </c>
    </row>
    <row r="149" spans="1:11" x14ac:dyDescent="0.3">
      <c r="A149" s="349">
        <v>20224</v>
      </c>
      <c r="B149" s="349" t="s">
        <v>187</v>
      </c>
      <c r="C149" s="349" t="s">
        <v>188</v>
      </c>
      <c r="D149" s="347" t="s">
        <v>188</v>
      </c>
      <c r="E149" s="347" t="s">
        <v>189</v>
      </c>
      <c r="F149" s="347" t="s">
        <v>211</v>
      </c>
      <c r="G149" s="347" t="s">
        <v>77</v>
      </c>
      <c r="H149" s="347" t="s">
        <v>317</v>
      </c>
      <c r="I149" s="347">
        <v>46451</v>
      </c>
      <c r="J149" s="347">
        <v>46576</v>
      </c>
      <c r="K149" s="347">
        <v>25730.400000000001</v>
      </c>
    </row>
    <row r="150" spans="1:11" x14ac:dyDescent="0.3">
      <c r="A150" s="349">
        <v>20224</v>
      </c>
      <c r="B150" s="349" t="s">
        <v>187</v>
      </c>
      <c r="C150" s="349" t="s">
        <v>188</v>
      </c>
      <c r="D150" s="347" t="s">
        <v>188</v>
      </c>
      <c r="E150" s="347" t="s">
        <v>212</v>
      </c>
      <c r="F150" s="347" t="s">
        <v>205</v>
      </c>
      <c r="G150" s="347" t="s">
        <v>318</v>
      </c>
      <c r="H150" s="347" t="s">
        <v>319</v>
      </c>
      <c r="I150" s="347">
        <v>126555</v>
      </c>
      <c r="J150" s="347">
        <v>180197</v>
      </c>
      <c r="K150" s="347">
        <v>137502.99</v>
      </c>
    </row>
    <row r="151" spans="1:11" x14ac:dyDescent="0.3">
      <c r="A151" s="347">
        <v>20224</v>
      </c>
      <c r="B151" s="349" t="s">
        <v>192</v>
      </c>
      <c r="C151" s="347" t="s">
        <v>193</v>
      </c>
      <c r="D151" s="347" t="s">
        <v>283</v>
      </c>
      <c r="E151" s="347" t="s">
        <v>112</v>
      </c>
      <c r="F151" s="347" t="s">
        <v>205</v>
      </c>
      <c r="G151" s="347" t="s">
        <v>76</v>
      </c>
      <c r="H151" s="347" t="s">
        <v>322</v>
      </c>
      <c r="I151" s="347">
        <v>687498</v>
      </c>
      <c r="J151" s="347">
        <v>689139</v>
      </c>
      <c r="K151" s="347">
        <v>654397.17000000004</v>
      </c>
    </row>
    <row r="152" spans="1:11" x14ac:dyDescent="0.3">
      <c r="A152" s="351">
        <v>20224</v>
      </c>
      <c r="B152" s="349" t="s">
        <v>192</v>
      </c>
      <c r="C152" s="349" t="s">
        <v>193</v>
      </c>
      <c r="D152" s="347" t="s">
        <v>283</v>
      </c>
      <c r="E152" s="347" t="s">
        <v>213</v>
      </c>
      <c r="F152" s="347" t="s">
        <v>207</v>
      </c>
      <c r="G152" s="347" t="s">
        <v>320</v>
      </c>
      <c r="H152" s="347" t="s">
        <v>321</v>
      </c>
      <c r="I152" s="347">
        <v>61442</v>
      </c>
      <c r="J152" s="347">
        <v>86464</v>
      </c>
      <c r="K152" s="347">
        <v>63658.409999999996</v>
      </c>
    </row>
    <row r="153" spans="1:11" x14ac:dyDescent="0.3">
      <c r="A153" s="349">
        <v>20224</v>
      </c>
      <c r="B153" s="349" t="s">
        <v>192</v>
      </c>
      <c r="C153" s="349" t="s">
        <v>193</v>
      </c>
      <c r="D153" s="347" t="s">
        <v>283</v>
      </c>
      <c r="E153" s="347" t="s">
        <v>213</v>
      </c>
      <c r="F153" s="347" t="s">
        <v>209</v>
      </c>
      <c r="G153" s="347" t="s">
        <v>320</v>
      </c>
      <c r="H153" s="347" t="s">
        <v>321</v>
      </c>
      <c r="I153" s="347">
        <v>145672</v>
      </c>
      <c r="J153" s="347">
        <v>150339</v>
      </c>
      <c r="K153" s="347">
        <v>84049.14</v>
      </c>
    </row>
    <row r="154" spans="1:11" x14ac:dyDescent="0.3">
      <c r="A154" s="349">
        <v>20224</v>
      </c>
      <c r="B154" s="349" t="s">
        <v>192</v>
      </c>
      <c r="C154" s="349" t="s">
        <v>193</v>
      </c>
      <c r="D154" s="347" t="s">
        <v>283</v>
      </c>
      <c r="E154" s="347" t="s">
        <v>213</v>
      </c>
      <c r="F154" s="347" t="s">
        <v>210</v>
      </c>
      <c r="G154" s="347" t="s">
        <v>320</v>
      </c>
      <c r="H154" s="347" t="s">
        <v>321</v>
      </c>
      <c r="I154" s="347">
        <v>201685</v>
      </c>
      <c r="J154" s="347">
        <v>202398</v>
      </c>
      <c r="K154" s="347">
        <v>155747.09</v>
      </c>
    </row>
    <row r="155" spans="1:11" x14ac:dyDescent="0.3">
      <c r="A155" s="349">
        <v>20224</v>
      </c>
      <c r="B155" s="349" t="s">
        <v>192</v>
      </c>
      <c r="C155" s="349" t="s">
        <v>193</v>
      </c>
      <c r="D155" s="347" t="s">
        <v>283</v>
      </c>
      <c r="E155" s="347" t="s">
        <v>213</v>
      </c>
      <c r="F155" s="347" t="s">
        <v>211</v>
      </c>
      <c r="G155" s="347" t="s">
        <v>320</v>
      </c>
      <c r="H155" s="347" t="s">
        <v>321</v>
      </c>
      <c r="I155" s="347">
        <v>9183</v>
      </c>
      <c r="J155" s="347">
        <v>9215</v>
      </c>
      <c r="K155" s="347">
        <v>4979.3100000000004</v>
      </c>
    </row>
    <row r="156" spans="1:11" x14ac:dyDescent="0.3">
      <c r="A156" s="351">
        <v>20223</v>
      </c>
      <c r="B156" s="349" t="s">
        <v>187</v>
      </c>
      <c r="C156" s="349" t="s">
        <v>188</v>
      </c>
      <c r="D156" s="347" t="s">
        <v>188</v>
      </c>
      <c r="E156" s="347" t="s">
        <v>112</v>
      </c>
      <c r="F156" s="347" t="s">
        <v>205</v>
      </c>
      <c r="G156" s="347" t="s">
        <v>76</v>
      </c>
      <c r="H156" s="347" t="s">
        <v>322</v>
      </c>
      <c r="I156" s="347">
        <v>1932951</v>
      </c>
      <c r="J156" s="347">
        <v>1934943</v>
      </c>
      <c r="K156" s="347">
        <v>1755542.48</v>
      </c>
    </row>
    <row r="157" spans="1:11" x14ac:dyDescent="0.3">
      <c r="A157" s="349">
        <v>20223</v>
      </c>
      <c r="B157" s="349" t="s">
        <v>187</v>
      </c>
      <c r="C157" s="349" t="s">
        <v>188</v>
      </c>
      <c r="D157" s="347" t="s">
        <v>188</v>
      </c>
      <c r="E157" s="347" t="s">
        <v>189</v>
      </c>
      <c r="F157" s="347" t="s">
        <v>207</v>
      </c>
      <c r="G157" s="347" t="s">
        <v>77</v>
      </c>
      <c r="H157" s="347" t="s">
        <v>317</v>
      </c>
      <c r="I157" s="347">
        <v>77359</v>
      </c>
      <c r="J157" s="347">
        <v>106084</v>
      </c>
      <c r="K157" s="347">
        <v>29504.11</v>
      </c>
    </row>
    <row r="158" spans="1:11" x14ac:dyDescent="0.3">
      <c r="A158" s="349">
        <v>20223</v>
      </c>
      <c r="B158" s="349" t="s">
        <v>187</v>
      </c>
      <c r="C158" s="349" t="s">
        <v>188</v>
      </c>
      <c r="D158" s="347" t="s">
        <v>188</v>
      </c>
      <c r="E158" s="347" t="s">
        <v>189</v>
      </c>
      <c r="F158" s="347" t="s">
        <v>209</v>
      </c>
      <c r="G158" s="347" t="s">
        <v>77</v>
      </c>
      <c r="H158" s="347" t="s">
        <v>317</v>
      </c>
      <c r="I158" s="347">
        <v>266584</v>
      </c>
      <c r="J158" s="347">
        <v>277950</v>
      </c>
      <c r="K158" s="347">
        <v>128390.84</v>
      </c>
    </row>
    <row r="159" spans="1:11" x14ac:dyDescent="0.3">
      <c r="A159" s="349">
        <v>20223</v>
      </c>
      <c r="B159" s="349" t="s">
        <v>187</v>
      </c>
      <c r="C159" s="349" t="s">
        <v>188</v>
      </c>
      <c r="D159" s="347" t="s">
        <v>188</v>
      </c>
      <c r="E159" s="347" t="s">
        <v>189</v>
      </c>
      <c r="F159" s="347" t="s">
        <v>210</v>
      </c>
      <c r="G159" s="347" t="s">
        <v>77</v>
      </c>
      <c r="H159" s="347" t="s">
        <v>317</v>
      </c>
      <c r="I159" s="347">
        <v>535497</v>
      </c>
      <c r="J159" s="347">
        <v>537811</v>
      </c>
      <c r="K159" s="347">
        <v>373737.23</v>
      </c>
    </row>
    <row r="160" spans="1:11" x14ac:dyDescent="0.3">
      <c r="A160" s="351">
        <v>20223</v>
      </c>
      <c r="B160" s="349" t="s">
        <v>187</v>
      </c>
      <c r="C160" s="349" t="s">
        <v>188</v>
      </c>
      <c r="D160" s="347" t="s">
        <v>188</v>
      </c>
      <c r="E160" s="347" t="s">
        <v>189</v>
      </c>
      <c r="F160" s="347" t="s">
        <v>211</v>
      </c>
      <c r="G160" s="347" t="s">
        <v>77</v>
      </c>
      <c r="H160" s="347" t="s">
        <v>317</v>
      </c>
      <c r="I160" s="347">
        <v>45417</v>
      </c>
      <c r="J160" s="347">
        <v>45567</v>
      </c>
      <c r="K160" s="347">
        <v>23998.9</v>
      </c>
    </row>
    <row r="161" spans="1:11" x14ac:dyDescent="0.3">
      <c r="A161" s="349">
        <v>20223</v>
      </c>
      <c r="B161" s="349" t="s">
        <v>187</v>
      </c>
      <c r="C161" s="349" t="s">
        <v>188</v>
      </c>
      <c r="D161" s="347" t="s">
        <v>188</v>
      </c>
      <c r="E161" s="347" t="s">
        <v>212</v>
      </c>
      <c r="F161" s="347" t="s">
        <v>205</v>
      </c>
      <c r="G161" s="347" t="s">
        <v>318</v>
      </c>
      <c r="H161" s="347" t="s">
        <v>319</v>
      </c>
      <c r="I161" s="347">
        <v>156904</v>
      </c>
      <c r="J161" s="347">
        <v>222304</v>
      </c>
      <c r="K161" s="347">
        <v>136651.72</v>
      </c>
    </row>
    <row r="162" spans="1:11" x14ac:dyDescent="0.3">
      <c r="A162" s="347">
        <v>20223</v>
      </c>
      <c r="B162" s="349" t="s">
        <v>192</v>
      </c>
      <c r="C162" s="347" t="s">
        <v>193</v>
      </c>
      <c r="D162" s="347" t="s">
        <v>283</v>
      </c>
      <c r="E162" s="347" t="s">
        <v>112</v>
      </c>
      <c r="F162" s="347" t="s">
        <v>205</v>
      </c>
      <c r="G162" s="347" t="s">
        <v>76</v>
      </c>
      <c r="H162" s="347" t="s">
        <v>322</v>
      </c>
      <c r="I162" s="347">
        <v>682313</v>
      </c>
      <c r="J162" s="347">
        <v>683926</v>
      </c>
      <c r="K162" s="347">
        <v>646272.72</v>
      </c>
    </row>
    <row r="163" spans="1:11" x14ac:dyDescent="0.3">
      <c r="A163" s="349">
        <v>20223</v>
      </c>
      <c r="B163" s="349" t="s">
        <v>192</v>
      </c>
      <c r="C163" s="349" t="s">
        <v>193</v>
      </c>
      <c r="D163" s="347" t="s">
        <v>283</v>
      </c>
      <c r="E163" s="347" t="s">
        <v>213</v>
      </c>
      <c r="F163" s="347" t="s">
        <v>207</v>
      </c>
      <c r="G163" s="347" t="s">
        <v>320</v>
      </c>
      <c r="H163" s="347" t="s">
        <v>321</v>
      </c>
      <c r="I163" s="347">
        <v>61431</v>
      </c>
      <c r="J163" s="347">
        <v>84534</v>
      </c>
      <c r="K163" s="347">
        <v>47279.51</v>
      </c>
    </row>
    <row r="164" spans="1:11" x14ac:dyDescent="0.3">
      <c r="A164" s="351">
        <v>20223</v>
      </c>
      <c r="B164" s="349" t="s">
        <v>192</v>
      </c>
      <c r="C164" s="349" t="s">
        <v>193</v>
      </c>
      <c r="D164" s="347" t="s">
        <v>283</v>
      </c>
      <c r="E164" s="347" t="s">
        <v>213</v>
      </c>
      <c r="F164" s="347" t="s">
        <v>209</v>
      </c>
      <c r="G164" s="347" t="s">
        <v>320</v>
      </c>
      <c r="H164" s="347" t="s">
        <v>321</v>
      </c>
      <c r="I164" s="347">
        <v>143387</v>
      </c>
      <c r="J164" s="347">
        <v>148612</v>
      </c>
      <c r="K164" s="347">
        <v>72769.22</v>
      </c>
    </row>
    <row r="165" spans="1:11" x14ac:dyDescent="0.3">
      <c r="A165" s="349">
        <v>20223</v>
      </c>
      <c r="B165" s="349" t="s">
        <v>192</v>
      </c>
      <c r="C165" s="349" t="s">
        <v>193</v>
      </c>
      <c r="D165" s="347" t="s">
        <v>283</v>
      </c>
      <c r="E165" s="347" t="s">
        <v>213</v>
      </c>
      <c r="F165" s="347" t="s">
        <v>210</v>
      </c>
      <c r="G165" s="347" t="s">
        <v>320</v>
      </c>
      <c r="H165" s="347" t="s">
        <v>321</v>
      </c>
      <c r="I165" s="347">
        <v>202263</v>
      </c>
      <c r="J165" s="347">
        <v>203268</v>
      </c>
      <c r="K165" s="347">
        <v>137037.39000000001</v>
      </c>
    </row>
    <row r="166" spans="1:11" x14ac:dyDescent="0.3">
      <c r="A166" s="349">
        <v>20223</v>
      </c>
      <c r="B166" s="349" t="s">
        <v>192</v>
      </c>
      <c r="C166" s="349" t="s">
        <v>193</v>
      </c>
      <c r="D166" s="347" t="s">
        <v>283</v>
      </c>
      <c r="E166" s="347" t="s">
        <v>213</v>
      </c>
      <c r="F166" s="347" t="s">
        <v>211</v>
      </c>
      <c r="G166" s="347" t="s">
        <v>320</v>
      </c>
      <c r="H166" s="347" t="s">
        <v>321</v>
      </c>
      <c r="I166" s="347">
        <v>9066</v>
      </c>
      <c r="J166" s="347">
        <v>9190</v>
      </c>
      <c r="K166" s="347">
        <v>4569.8100000000004</v>
      </c>
    </row>
    <row r="167" spans="1:11" x14ac:dyDescent="0.3">
      <c r="A167" s="349">
        <v>20222</v>
      </c>
      <c r="B167" s="349" t="s">
        <v>187</v>
      </c>
      <c r="C167" s="349" t="s">
        <v>188</v>
      </c>
      <c r="D167" s="347" t="s">
        <v>188</v>
      </c>
      <c r="E167" s="347" t="s">
        <v>112</v>
      </c>
      <c r="F167" s="347" t="s">
        <v>205</v>
      </c>
      <c r="G167" s="347" t="s">
        <v>76</v>
      </c>
      <c r="H167" s="347" t="s">
        <v>322</v>
      </c>
      <c r="I167" s="347">
        <v>1916474</v>
      </c>
      <c r="J167" s="347">
        <v>1918341</v>
      </c>
      <c r="K167" s="347">
        <v>1750663.81</v>
      </c>
    </row>
    <row r="168" spans="1:11" x14ac:dyDescent="0.3">
      <c r="A168" s="351">
        <v>20222</v>
      </c>
      <c r="B168" s="349" t="s">
        <v>187</v>
      </c>
      <c r="C168" s="349" t="s">
        <v>188</v>
      </c>
      <c r="D168" s="347" t="s">
        <v>188</v>
      </c>
      <c r="E168" s="347" t="s">
        <v>189</v>
      </c>
      <c r="F168" s="347" t="s">
        <v>207</v>
      </c>
      <c r="G168" s="347" t="s">
        <v>77</v>
      </c>
      <c r="H168" s="347" t="s">
        <v>317</v>
      </c>
      <c r="I168" s="347">
        <v>75365</v>
      </c>
      <c r="J168" s="347">
        <v>104666</v>
      </c>
      <c r="K168" s="347">
        <v>30513.35</v>
      </c>
    </row>
    <row r="169" spans="1:11" x14ac:dyDescent="0.3">
      <c r="A169" s="349">
        <v>20222</v>
      </c>
      <c r="B169" s="349" t="s">
        <v>187</v>
      </c>
      <c r="C169" s="349" t="s">
        <v>188</v>
      </c>
      <c r="D169" s="347" t="s">
        <v>188</v>
      </c>
      <c r="E169" s="347" t="s">
        <v>189</v>
      </c>
      <c r="F169" s="347" t="s">
        <v>209</v>
      </c>
      <c r="G169" s="347" t="s">
        <v>77</v>
      </c>
      <c r="H169" s="347" t="s">
        <v>317</v>
      </c>
      <c r="I169" s="347">
        <v>268015</v>
      </c>
      <c r="J169" s="347">
        <v>279732</v>
      </c>
      <c r="K169" s="347">
        <v>131898.56</v>
      </c>
    </row>
    <row r="170" spans="1:11" x14ac:dyDescent="0.3">
      <c r="A170" s="349">
        <v>20222</v>
      </c>
      <c r="B170" s="349" t="s">
        <v>187</v>
      </c>
      <c r="C170" s="349" t="s">
        <v>188</v>
      </c>
      <c r="D170" s="347" t="s">
        <v>188</v>
      </c>
      <c r="E170" s="347" t="s">
        <v>189</v>
      </c>
      <c r="F170" s="347" t="s">
        <v>210</v>
      </c>
      <c r="G170" s="347" t="s">
        <v>77</v>
      </c>
      <c r="H170" s="347" t="s">
        <v>317</v>
      </c>
      <c r="I170" s="347">
        <v>533179</v>
      </c>
      <c r="J170" s="347">
        <v>535434</v>
      </c>
      <c r="K170" s="347">
        <v>379734.53</v>
      </c>
    </row>
    <row r="171" spans="1:11" x14ac:dyDescent="0.3">
      <c r="A171" s="349">
        <v>20222</v>
      </c>
      <c r="B171" s="349" t="s">
        <v>187</v>
      </c>
      <c r="C171" s="349" t="s">
        <v>188</v>
      </c>
      <c r="D171" s="347" t="s">
        <v>188</v>
      </c>
      <c r="E171" s="347" t="s">
        <v>189</v>
      </c>
      <c r="F171" s="347" t="s">
        <v>211</v>
      </c>
      <c r="G171" s="347" t="s">
        <v>77</v>
      </c>
      <c r="H171" s="347" t="s">
        <v>317</v>
      </c>
      <c r="I171" s="347">
        <v>45420</v>
      </c>
      <c r="J171" s="347">
        <v>45531</v>
      </c>
      <c r="K171" s="347">
        <v>23949.17</v>
      </c>
    </row>
    <row r="172" spans="1:11" x14ac:dyDescent="0.3">
      <c r="A172" s="351">
        <v>20222</v>
      </c>
      <c r="B172" s="349" t="s">
        <v>187</v>
      </c>
      <c r="C172" s="349" t="s">
        <v>188</v>
      </c>
      <c r="D172" s="347" t="s">
        <v>188</v>
      </c>
      <c r="E172" s="347" t="s">
        <v>212</v>
      </c>
      <c r="F172" s="347" t="s">
        <v>205</v>
      </c>
      <c r="G172" s="347" t="s">
        <v>318</v>
      </c>
      <c r="H172" s="347" t="s">
        <v>319</v>
      </c>
      <c r="I172" s="347">
        <v>155024</v>
      </c>
      <c r="J172" s="347">
        <v>220217</v>
      </c>
      <c r="K172" s="347">
        <v>135869.21</v>
      </c>
    </row>
    <row r="173" spans="1:11" x14ac:dyDescent="0.3">
      <c r="A173" s="347">
        <v>20222</v>
      </c>
      <c r="B173" s="349" t="s">
        <v>192</v>
      </c>
      <c r="C173" s="347" t="s">
        <v>193</v>
      </c>
      <c r="D173" s="347" t="s">
        <v>283</v>
      </c>
      <c r="E173" s="347" t="s">
        <v>112</v>
      </c>
      <c r="F173" s="347" t="s">
        <v>205</v>
      </c>
      <c r="G173" s="347" t="s">
        <v>76</v>
      </c>
      <c r="H173" s="347" t="s">
        <v>322</v>
      </c>
      <c r="I173" s="347">
        <v>680283</v>
      </c>
      <c r="J173" s="347">
        <v>681923</v>
      </c>
      <c r="K173" s="347">
        <v>647333.88</v>
      </c>
    </row>
    <row r="174" spans="1:11" x14ac:dyDescent="0.3">
      <c r="A174" s="349">
        <v>20222</v>
      </c>
      <c r="B174" s="349" t="s">
        <v>192</v>
      </c>
      <c r="C174" s="349" t="s">
        <v>193</v>
      </c>
      <c r="D174" s="347" t="s">
        <v>283</v>
      </c>
      <c r="E174" s="347" t="s">
        <v>213</v>
      </c>
      <c r="F174" s="347" t="s">
        <v>207</v>
      </c>
      <c r="G174" s="347" t="s">
        <v>320</v>
      </c>
      <c r="H174" s="347" t="s">
        <v>321</v>
      </c>
      <c r="I174" s="347">
        <v>60774</v>
      </c>
      <c r="J174" s="347">
        <v>85790</v>
      </c>
      <c r="K174" s="347">
        <v>65637.659999999989</v>
      </c>
    </row>
    <row r="175" spans="1:11" x14ac:dyDescent="0.3">
      <c r="A175" s="349">
        <v>20222</v>
      </c>
      <c r="B175" s="349" t="s">
        <v>192</v>
      </c>
      <c r="C175" s="349" t="s">
        <v>193</v>
      </c>
      <c r="D175" s="347" t="s">
        <v>283</v>
      </c>
      <c r="E175" s="347" t="s">
        <v>213</v>
      </c>
      <c r="F175" s="347" t="s">
        <v>209</v>
      </c>
      <c r="G175" s="347" t="s">
        <v>320</v>
      </c>
      <c r="H175" s="347" t="s">
        <v>321</v>
      </c>
      <c r="I175" s="347">
        <v>148982</v>
      </c>
      <c r="J175" s="347">
        <v>153973</v>
      </c>
      <c r="K175" s="347">
        <v>85781.060000000012</v>
      </c>
    </row>
    <row r="176" spans="1:11" x14ac:dyDescent="0.3">
      <c r="A176" s="351">
        <v>20222</v>
      </c>
      <c r="B176" s="349" t="s">
        <v>192</v>
      </c>
      <c r="C176" s="349" t="s">
        <v>193</v>
      </c>
      <c r="D176" s="347" t="s">
        <v>283</v>
      </c>
      <c r="E176" s="347" t="s">
        <v>213</v>
      </c>
      <c r="F176" s="347" t="s">
        <v>210</v>
      </c>
      <c r="G176" s="347" t="s">
        <v>320</v>
      </c>
      <c r="H176" s="347" t="s">
        <v>321</v>
      </c>
      <c r="I176" s="347">
        <v>201180</v>
      </c>
      <c r="J176" s="347">
        <v>201961</v>
      </c>
      <c r="K176" s="347">
        <v>154749.47</v>
      </c>
    </row>
    <row r="177" spans="1:11" x14ac:dyDescent="0.3">
      <c r="A177" s="349">
        <v>20222</v>
      </c>
      <c r="B177" s="349" t="s">
        <v>192</v>
      </c>
      <c r="C177" s="349" t="s">
        <v>193</v>
      </c>
      <c r="D177" s="347" t="s">
        <v>283</v>
      </c>
      <c r="E177" s="347" t="s">
        <v>213</v>
      </c>
      <c r="F177" s="347" t="s">
        <v>211</v>
      </c>
      <c r="G177" s="347" t="s">
        <v>320</v>
      </c>
      <c r="H177" s="347" t="s">
        <v>321</v>
      </c>
      <c r="I177" s="347">
        <v>8793</v>
      </c>
      <c r="J177" s="347">
        <v>8868</v>
      </c>
      <c r="K177" s="347">
        <v>4687.04</v>
      </c>
    </row>
    <row r="178" spans="1:11" x14ac:dyDescent="0.3">
      <c r="A178" s="349">
        <v>20221</v>
      </c>
      <c r="B178" s="349" t="s">
        <v>187</v>
      </c>
      <c r="C178" s="349" t="s">
        <v>188</v>
      </c>
      <c r="D178" s="347" t="s">
        <v>188</v>
      </c>
      <c r="E178" s="347" t="s">
        <v>112</v>
      </c>
      <c r="F178" s="347" t="s">
        <v>205</v>
      </c>
      <c r="G178" s="347" t="s">
        <v>76</v>
      </c>
      <c r="H178" s="347" t="s">
        <v>322</v>
      </c>
      <c r="I178" s="347">
        <v>1911387</v>
      </c>
      <c r="J178" s="347">
        <v>1913123</v>
      </c>
      <c r="K178" s="347">
        <v>1727604.43</v>
      </c>
    </row>
    <row r="179" spans="1:11" x14ac:dyDescent="0.3">
      <c r="A179" s="349">
        <v>20221</v>
      </c>
      <c r="B179" s="349" t="s">
        <v>187</v>
      </c>
      <c r="C179" s="349" t="s">
        <v>188</v>
      </c>
      <c r="D179" s="347" t="s">
        <v>188</v>
      </c>
      <c r="E179" s="347" t="s">
        <v>189</v>
      </c>
      <c r="F179" s="347" t="s">
        <v>207</v>
      </c>
      <c r="G179" s="347" t="s">
        <v>77</v>
      </c>
      <c r="H179" s="347" t="s">
        <v>317</v>
      </c>
      <c r="I179" s="347">
        <v>75862</v>
      </c>
      <c r="J179" s="347">
        <v>105896</v>
      </c>
      <c r="K179" s="347">
        <v>29404.43</v>
      </c>
    </row>
    <row r="180" spans="1:11" x14ac:dyDescent="0.3">
      <c r="A180" s="351">
        <v>20221</v>
      </c>
      <c r="B180" s="349" t="s">
        <v>187</v>
      </c>
      <c r="C180" s="349" t="s">
        <v>188</v>
      </c>
      <c r="D180" s="347" t="s">
        <v>188</v>
      </c>
      <c r="E180" s="347" t="s">
        <v>189</v>
      </c>
      <c r="F180" s="347" t="s">
        <v>209</v>
      </c>
      <c r="G180" s="347" t="s">
        <v>77</v>
      </c>
      <c r="H180" s="347" t="s">
        <v>317</v>
      </c>
      <c r="I180" s="347">
        <v>271316</v>
      </c>
      <c r="J180" s="347">
        <v>282870</v>
      </c>
      <c r="K180" s="347">
        <v>130100.93</v>
      </c>
    </row>
    <row r="181" spans="1:11" x14ac:dyDescent="0.3">
      <c r="A181" s="349">
        <v>20221</v>
      </c>
      <c r="B181" s="349" t="s">
        <v>187</v>
      </c>
      <c r="C181" s="349" t="s">
        <v>188</v>
      </c>
      <c r="D181" s="347" t="s">
        <v>188</v>
      </c>
      <c r="E181" s="347" t="s">
        <v>189</v>
      </c>
      <c r="F181" s="347" t="s">
        <v>210</v>
      </c>
      <c r="G181" s="347" t="s">
        <v>77</v>
      </c>
      <c r="H181" s="347" t="s">
        <v>317</v>
      </c>
      <c r="I181" s="347">
        <v>532135</v>
      </c>
      <c r="J181" s="347">
        <v>534359</v>
      </c>
      <c r="K181" s="347">
        <v>372806.21</v>
      </c>
    </row>
    <row r="182" spans="1:11" x14ac:dyDescent="0.3">
      <c r="A182" s="349">
        <v>20221</v>
      </c>
      <c r="B182" s="349" t="s">
        <v>187</v>
      </c>
      <c r="C182" s="349" t="s">
        <v>188</v>
      </c>
      <c r="D182" s="347" t="s">
        <v>188</v>
      </c>
      <c r="E182" s="347" t="s">
        <v>189</v>
      </c>
      <c r="F182" s="347" t="s">
        <v>211</v>
      </c>
      <c r="G182" s="347" t="s">
        <v>77</v>
      </c>
      <c r="H182" s="347" t="s">
        <v>317</v>
      </c>
      <c r="I182" s="347">
        <v>44700</v>
      </c>
      <c r="J182" s="347">
        <v>44861</v>
      </c>
      <c r="K182" s="347">
        <v>23340.02</v>
      </c>
    </row>
    <row r="183" spans="1:11" x14ac:dyDescent="0.3">
      <c r="A183" s="349">
        <v>20221</v>
      </c>
      <c r="B183" s="349" t="s">
        <v>187</v>
      </c>
      <c r="C183" s="349" t="s">
        <v>188</v>
      </c>
      <c r="D183" s="347" t="s">
        <v>188</v>
      </c>
      <c r="E183" s="347" t="s">
        <v>212</v>
      </c>
      <c r="F183" s="347" t="s">
        <v>205</v>
      </c>
      <c r="G183" s="347" t="s">
        <v>318</v>
      </c>
      <c r="H183" s="347" t="s">
        <v>319</v>
      </c>
      <c r="I183" s="347">
        <v>147406</v>
      </c>
      <c r="J183" s="347">
        <v>205200</v>
      </c>
      <c r="K183" s="347">
        <v>125397.05</v>
      </c>
    </row>
    <row r="184" spans="1:11" x14ac:dyDescent="0.3">
      <c r="A184" s="352">
        <v>20221</v>
      </c>
      <c r="B184" s="349" t="s">
        <v>192</v>
      </c>
      <c r="C184" s="347" t="s">
        <v>193</v>
      </c>
      <c r="D184" s="347" t="s">
        <v>283</v>
      </c>
      <c r="E184" s="347" t="s">
        <v>112</v>
      </c>
      <c r="F184" s="347" t="s">
        <v>205</v>
      </c>
      <c r="G184" s="347" t="s">
        <v>76</v>
      </c>
      <c r="H184" s="347" t="s">
        <v>322</v>
      </c>
      <c r="I184" s="347">
        <v>680438</v>
      </c>
      <c r="J184" s="347">
        <v>681962</v>
      </c>
      <c r="K184" s="347">
        <v>649866.11</v>
      </c>
    </row>
    <row r="185" spans="1:11" x14ac:dyDescent="0.3">
      <c r="A185" s="349">
        <v>20221</v>
      </c>
      <c r="B185" s="349" t="s">
        <v>192</v>
      </c>
      <c r="C185" s="349" t="s">
        <v>193</v>
      </c>
      <c r="D185" s="347" t="s">
        <v>283</v>
      </c>
      <c r="E185" s="347" t="s">
        <v>213</v>
      </c>
      <c r="F185" s="347" t="s">
        <v>207</v>
      </c>
      <c r="G185" s="347" t="s">
        <v>320</v>
      </c>
      <c r="H185" s="347" t="s">
        <v>321</v>
      </c>
      <c r="I185" s="347">
        <v>61993</v>
      </c>
      <c r="J185" s="347">
        <v>87886</v>
      </c>
      <c r="K185" s="347">
        <v>64692.479999999996</v>
      </c>
    </row>
    <row r="186" spans="1:11" x14ac:dyDescent="0.3">
      <c r="A186" s="349">
        <v>20221</v>
      </c>
      <c r="B186" s="349" t="s">
        <v>192</v>
      </c>
      <c r="C186" s="349" t="s">
        <v>193</v>
      </c>
      <c r="D186" s="347" t="s">
        <v>283</v>
      </c>
      <c r="E186" s="347" t="s">
        <v>213</v>
      </c>
      <c r="F186" s="347" t="s">
        <v>209</v>
      </c>
      <c r="G186" s="347" t="s">
        <v>320</v>
      </c>
      <c r="H186" s="347" t="s">
        <v>321</v>
      </c>
      <c r="I186" s="347">
        <v>149951</v>
      </c>
      <c r="J186" s="347">
        <v>155002</v>
      </c>
      <c r="K186" s="347">
        <v>85622.33</v>
      </c>
    </row>
    <row r="187" spans="1:11" x14ac:dyDescent="0.3">
      <c r="A187" s="349">
        <v>20221</v>
      </c>
      <c r="B187" s="349" t="s">
        <v>192</v>
      </c>
      <c r="C187" s="349" t="s">
        <v>193</v>
      </c>
      <c r="D187" s="347" t="s">
        <v>283</v>
      </c>
      <c r="E187" s="347" t="s">
        <v>213</v>
      </c>
      <c r="F187" s="347" t="s">
        <v>210</v>
      </c>
      <c r="G187" s="347" t="s">
        <v>320</v>
      </c>
      <c r="H187" s="347" t="s">
        <v>321</v>
      </c>
      <c r="I187" s="347">
        <v>202944</v>
      </c>
      <c r="J187" s="347">
        <v>203724</v>
      </c>
      <c r="K187" s="347">
        <v>155176.51</v>
      </c>
    </row>
    <row r="188" spans="1:11" x14ac:dyDescent="0.3">
      <c r="A188" s="351">
        <v>20221</v>
      </c>
      <c r="B188" s="349" t="s">
        <v>192</v>
      </c>
      <c r="C188" s="349" t="s">
        <v>193</v>
      </c>
      <c r="D188" s="347" t="s">
        <v>283</v>
      </c>
      <c r="E188" s="347" t="s">
        <v>213</v>
      </c>
      <c r="F188" s="347" t="s">
        <v>211</v>
      </c>
      <c r="G188" s="347" t="s">
        <v>320</v>
      </c>
      <c r="H188" s="347" t="s">
        <v>321</v>
      </c>
      <c r="I188" s="347">
        <v>8544</v>
      </c>
      <c r="J188" s="347">
        <v>8692</v>
      </c>
      <c r="K188" s="347">
        <v>4551.71</v>
      </c>
    </row>
  </sheetData>
  <autoFilter ref="A1:K188" xr:uid="{DB6B0DF4-0812-4A2F-B587-DBA53486D5D2}">
    <sortState xmlns:xlrd2="http://schemas.microsoft.com/office/spreadsheetml/2017/richdata2" ref="A2:K177">
      <sortCondition descending="1" ref="A35:A177"/>
      <sortCondition descending="1" ref="C35:C177"/>
      <sortCondition ref="E35:E177"/>
      <sortCondition ref="F35:F177"/>
    </sortState>
  </autoFilter>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D5A1A-85DB-4AEA-AD2D-328E2187BFFC}">
  <sheetPr>
    <tabColor rgb="FF92D050"/>
  </sheetPr>
  <dimension ref="A1:N103"/>
  <sheetViews>
    <sheetView workbookViewId="0">
      <selection activeCell="H2" sqref="H2:H7"/>
    </sheetView>
  </sheetViews>
  <sheetFormatPr defaultRowHeight="14.4" x14ac:dyDescent="0.3"/>
  <sheetData>
    <row r="1" spans="1:14" x14ac:dyDescent="0.3">
      <c r="A1" t="s">
        <v>160</v>
      </c>
      <c r="B1" t="s">
        <v>184</v>
      </c>
      <c r="C1" t="s">
        <v>282</v>
      </c>
      <c r="D1" t="s">
        <v>214</v>
      </c>
      <c r="E1" t="s">
        <v>324</v>
      </c>
      <c r="F1" t="s">
        <v>277</v>
      </c>
      <c r="G1" t="s">
        <v>278</v>
      </c>
      <c r="H1" t="s">
        <v>279</v>
      </c>
    </row>
    <row r="2" spans="1:14" x14ac:dyDescent="0.3">
      <c r="A2">
        <v>20261</v>
      </c>
      <c r="B2" t="s">
        <v>193</v>
      </c>
      <c r="C2" t="s">
        <v>283</v>
      </c>
      <c r="D2" t="s">
        <v>219</v>
      </c>
      <c r="E2" t="s">
        <v>329</v>
      </c>
      <c r="F2" s="367">
        <v>306000</v>
      </c>
      <c r="G2" s="367">
        <v>317700</v>
      </c>
      <c r="H2" s="367">
        <v>252700</v>
      </c>
    </row>
    <row r="3" spans="1:14" x14ac:dyDescent="0.3">
      <c r="A3">
        <v>20261</v>
      </c>
      <c r="B3" t="s">
        <v>193</v>
      </c>
      <c r="C3" t="s">
        <v>283</v>
      </c>
      <c r="D3" t="s">
        <v>220</v>
      </c>
      <c r="E3" t="s">
        <v>328</v>
      </c>
      <c r="F3" s="367">
        <v>821500</v>
      </c>
      <c r="G3" s="367">
        <v>839800</v>
      </c>
      <c r="H3" s="367">
        <v>724800</v>
      </c>
    </row>
    <row r="4" spans="1:14" x14ac:dyDescent="0.3">
      <c r="A4">
        <v>20261</v>
      </c>
      <c r="B4" t="s">
        <v>188</v>
      </c>
      <c r="C4" t="s">
        <v>188</v>
      </c>
      <c r="D4" t="s">
        <v>216</v>
      </c>
      <c r="E4" t="s">
        <v>326</v>
      </c>
      <c r="F4" s="367">
        <v>933000</v>
      </c>
      <c r="G4" s="367">
        <v>963000</v>
      </c>
      <c r="H4" s="367">
        <v>783000</v>
      </c>
    </row>
    <row r="5" spans="1:14" x14ac:dyDescent="0.3">
      <c r="A5">
        <v>20261</v>
      </c>
      <c r="B5" t="s">
        <v>188</v>
      </c>
      <c r="C5" t="s">
        <v>188</v>
      </c>
      <c r="D5" t="s">
        <v>217</v>
      </c>
      <c r="E5" t="s">
        <v>327</v>
      </c>
      <c r="F5" s="367">
        <v>621500</v>
      </c>
      <c r="G5" s="367">
        <v>631000</v>
      </c>
      <c r="H5" s="367">
        <v>510300</v>
      </c>
    </row>
    <row r="6" spans="1:14" x14ac:dyDescent="0.3">
      <c r="A6">
        <v>20261</v>
      </c>
      <c r="B6" t="s">
        <v>188</v>
      </c>
      <c r="C6" t="s">
        <v>188</v>
      </c>
      <c r="D6" t="s">
        <v>215</v>
      </c>
      <c r="E6" t="s">
        <v>325</v>
      </c>
      <c r="F6" s="367">
        <v>702000</v>
      </c>
      <c r="G6" s="367">
        <v>760500</v>
      </c>
      <c r="H6" s="367">
        <v>571000</v>
      </c>
    </row>
    <row r="7" spans="1:14" x14ac:dyDescent="0.3">
      <c r="A7">
        <v>20261</v>
      </c>
      <c r="B7" t="s">
        <v>188</v>
      </c>
      <c r="C7" t="s">
        <v>188</v>
      </c>
      <c r="D7" t="s">
        <v>218</v>
      </c>
      <c r="E7" t="s">
        <v>328</v>
      </c>
      <c r="F7" s="367">
        <v>745000</v>
      </c>
      <c r="G7" s="367">
        <v>779000</v>
      </c>
      <c r="H7" s="367">
        <v>581200</v>
      </c>
    </row>
    <row r="8" spans="1:14" x14ac:dyDescent="0.3">
      <c r="A8" s="353">
        <v>20254</v>
      </c>
      <c r="B8" s="353" t="s">
        <v>193</v>
      </c>
      <c r="C8" s="353" t="s">
        <v>283</v>
      </c>
      <c r="D8" t="s">
        <v>219</v>
      </c>
      <c r="E8" s="353" t="s">
        <v>329</v>
      </c>
      <c r="F8">
        <v>301505</v>
      </c>
      <c r="G8">
        <v>312628</v>
      </c>
      <c r="H8">
        <v>248630.96</v>
      </c>
    </row>
    <row r="9" spans="1:14" x14ac:dyDescent="0.3">
      <c r="A9" s="353">
        <v>20254</v>
      </c>
      <c r="B9" s="353" t="s">
        <v>193</v>
      </c>
      <c r="C9" s="353" t="s">
        <v>283</v>
      </c>
      <c r="D9" t="s">
        <v>220</v>
      </c>
      <c r="E9" s="353" t="s">
        <v>328</v>
      </c>
      <c r="F9">
        <v>821024</v>
      </c>
      <c r="G9">
        <v>837975</v>
      </c>
      <c r="H9">
        <v>725241.94</v>
      </c>
    </row>
    <row r="10" spans="1:14" x14ac:dyDescent="0.3">
      <c r="A10" s="353">
        <v>20254</v>
      </c>
      <c r="B10" s="353" t="s">
        <v>188</v>
      </c>
      <c r="C10" s="353" t="s">
        <v>188</v>
      </c>
      <c r="D10" t="s">
        <v>216</v>
      </c>
      <c r="E10" s="353" t="s">
        <v>326</v>
      </c>
      <c r="F10">
        <v>921656</v>
      </c>
      <c r="G10">
        <v>950044</v>
      </c>
      <c r="H10">
        <v>782017.7</v>
      </c>
    </row>
    <row r="11" spans="1:14" x14ac:dyDescent="0.3">
      <c r="A11" s="353">
        <v>20254</v>
      </c>
      <c r="B11" s="353" t="s">
        <v>188</v>
      </c>
      <c r="C11" s="353" t="s">
        <v>188</v>
      </c>
      <c r="D11" t="s">
        <v>217</v>
      </c>
      <c r="E11" s="353" t="s">
        <v>327</v>
      </c>
      <c r="F11">
        <v>617327</v>
      </c>
      <c r="G11">
        <v>627999</v>
      </c>
      <c r="H11">
        <v>511990.09</v>
      </c>
    </row>
    <row r="12" spans="1:14" x14ac:dyDescent="0.3">
      <c r="A12" s="353">
        <v>20254</v>
      </c>
      <c r="B12" s="353" t="s">
        <v>188</v>
      </c>
      <c r="C12" s="353" t="s">
        <v>188</v>
      </c>
      <c r="D12" t="s">
        <v>215</v>
      </c>
      <c r="E12" s="353" t="s">
        <v>325</v>
      </c>
      <c r="F12">
        <v>699860</v>
      </c>
      <c r="G12">
        <v>751636</v>
      </c>
      <c r="H12">
        <v>586283.31000000006</v>
      </c>
    </row>
    <row r="13" spans="1:14" x14ac:dyDescent="0.3">
      <c r="A13" s="353">
        <v>20254</v>
      </c>
      <c r="B13" s="353" t="s">
        <v>188</v>
      </c>
      <c r="C13" s="353" t="s">
        <v>188</v>
      </c>
      <c r="D13" t="s">
        <v>218</v>
      </c>
      <c r="E13" s="353" t="s">
        <v>328</v>
      </c>
      <c r="F13">
        <v>747240</v>
      </c>
      <c r="G13">
        <v>777784</v>
      </c>
      <c r="H13">
        <v>596974.1</v>
      </c>
    </row>
    <row r="14" spans="1:14" x14ac:dyDescent="0.3">
      <c r="A14" s="353">
        <v>20253</v>
      </c>
      <c r="B14" s="353" t="s">
        <v>188</v>
      </c>
      <c r="C14" s="353" t="s">
        <v>188</v>
      </c>
      <c r="D14" t="s">
        <v>215</v>
      </c>
      <c r="E14" s="353" t="s">
        <v>325</v>
      </c>
      <c r="F14" s="386">
        <v>702074</v>
      </c>
      <c r="G14" s="386">
        <v>759313</v>
      </c>
      <c r="H14" s="386">
        <v>569361.84000000008</v>
      </c>
    </row>
    <row r="15" spans="1:14" x14ac:dyDescent="0.3">
      <c r="A15" s="353">
        <v>20253</v>
      </c>
      <c r="B15" s="353" t="s">
        <v>188</v>
      </c>
      <c r="C15" s="353" t="s">
        <v>188</v>
      </c>
      <c r="D15" t="s">
        <v>216</v>
      </c>
      <c r="E15" s="353" t="s">
        <v>326</v>
      </c>
      <c r="F15" s="386">
        <v>937988</v>
      </c>
      <c r="G15" s="386">
        <v>967788</v>
      </c>
      <c r="H15" s="386">
        <v>782545.67999999993</v>
      </c>
      <c r="L15" s="360"/>
      <c r="M15" s="360"/>
      <c r="N15" s="360"/>
    </row>
    <row r="16" spans="1:14" x14ac:dyDescent="0.3">
      <c r="A16" s="353">
        <v>20253</v>
      </c>
      <c r="B16" s="353" t="s">
        <v>188</v>
      </c>
      <c r="C16" s="353" t="s">
        <v>188</v>
      </c>
      <c r="D16" t="s">
        <v>217</v>
      </c>
      <c r="E16" s="353" t="s">
        <v>327</v>
      </c>
      <c r="F16" s="386">
        <v>617458</v>
      </c>
      <c r="G16" s="386">
        <v>626928</v>
      </c>
      <c r="H16" s="386">
        <v>504350.6</v>
      </c>
    </row>
    <row r="17" spans="1:14" x14ac:dyDescent="0.3">
      <c r="A17" s="353">
        <v>20253</v>
      </c>
      <c r="B17" s="353" t="s">
        <v>188</v>
      </c>
      <c r="C17" s="353" t="s">
        <v>188</v>
      </c>
      <c r="D17" t="s">
        <v>218</v>
      </c>
      <c r="E17" s="353" t="s">
        <v>328</v>
      </c>
      <c r="F17" s="386">
        <v>758867</v>
      </c>
      <c r="G17" s="386">
        <v>794413</v>
      </c>
      <c r="H17" s="386">
        <v>587973</v>
      </c>
      <c r="L17" s="360"/>
      <c r="M17" s="360"/>
      <c r="N17" s="360"/>
    </row>
    <row r="18" spans="1:14" x14ac:dyDescent="0.3">
      <c r="A18" s="353">
        <v>20253</v>
      </c>
      <c r="B18" s="353" t="s">
        <v>193</v>
      </c>
      <c r="C18" s="353" t="s">
        <v>283</v>
      </c>
      <c r="D18" t="s">
        <v>219</v>
      </c>
      <c r="E18" s="353" t="s">
        <v>329</v>
      </c>
      <c r="F18" s="386">
        <v>300156</v>
      </c>
      <c r="G18" s="386">
        <v>310557</v>
      </c>
      <c r="H18" s="386">
        <v>242869.26</v>
      </c>
    </row>
    <row r="19" spans="1:14" x14ac:dyDescent="0.3">
      <c r="A19" s="353">
        <v>20253</v>
      </c>
      <c r="B19" s="353" t="s">
        <v>193</v>
      </c>
      <c r="C19" s="353" t="s">
        <v>283</v>
      </c>
      <c r="D19" t="s">
        <v>220</v>
      </c>
      <c r="E19" s="353" t="s">
        <v>328</v>
      </c>
      <c r="F19" s="386">
        <v>818157</v>
      </c>
      <c r="G19" s="386">
        <v>835015</v>
      </c>
      <c r="H19" s="386">
        <v>684910.6</v>
      </c>
    </row>
    <row r="20" spans="1:14" x14ac:dyDescent="0.3">
      <c r="A20" s="353">
        <v>20252</v>
      </c>
      <c r="B20" s="353" t="s">
        <v>188</v>
      </c>
      <c r="C20" s="353" t="s">
        <v>188</v>
      </c>
      <c r="D20" t="s">
        <v>215</v>
      </c>
      <c r="E20" s="353" t="s">
        <v>325</v>
      </c>
      <c r="F20">
        <v>702847</v>
      </c>
      <c r="G20">
        <v>760530</v>
      </c>
      <c r="H20">
        <v>584775.94999999995</v>
      </c>
    </row>
    <row r="21" spans="1:14" x14ac:dyDescent="0.3">
      <c r="A21" s="353">
        <v>20252</v>
      </c>
      <c r="B21" s="353" t="s">
        <v>188</v>
      </c>
      <c r="C21" s="353" t="s">
        <v>188</v>
      </c>
      <c r="D21" t="s">
        <v>216</v>
      </c>
      <c r="E21" s="353" t="s">
        <v>326</v>
      </c>
      <c r="F21">
        <v>935091</v>
      </c>
      <c r="G21">
        <v>964034</v>
      </c>
      <c r="H21">
        <v>792171.88</v>
      </c>
      <c r="L21" s="360"/>
      <c r="M21" s="360"/>
      <c r="N21" s="360"/>
    </row>
    <row r="22" spans="1:14" x14ac:dyDescent="0.3">
      <c r="A22" s="353">
        <v>20252</v>
      </c>
      <c r="B22" s="353" t="s">
        <v>188</v>
      </c>
      <c r="C22" s="353" t="s">
        <v>188</v>
      </c>
      <c r="D22" t="s">
        <v>217</v>
      </c>
      <c r="E22" s="353" t="s">
        <v>327</v>
      </c>
      <c r="F22">
        <v>611639</v>
      </c>
      <c r="G22">
        <v>621449</v>
      </c>
      <c r="H22">
        <v>505516.26</v>
      </c>
    </row>
    <row r="23" spans="1:14" x14ac:dyDescent="0.3">
      <c r="A23" s="354">
        <v>20252</v>
      </c>
      <c r="B23" s="353" t="s">
        <v>188</v>
      </c>
      <c r="C23" s="353" t="s">
        <v>188</v>
      </c>
      <c r="D23" t="s">
        <v>218</v>
      </c>
      <c r="E23" s="353" t="s">
        <v>328</v>
      </c>
      <c r="F23">
        <v>756002</v>
      </c>
      <c r="G23">
        <v>791283</v>
      </c>
      <c r="H23">
        <v>596912.85</v>
      </c>
      <c r="L23" s="360"/>
      <c r="M23" s="360"/>
      <c r="N23" s="360"/>
    </row>
    <row r="24" spans="1:14" x14ac:dyDescent="0.3">
      <c r="A24" s="353">
        <v>20252</v>
      </c>
      <c r="B24" s="353" t="s">
        <v>193</v>
      </c>
      <c r="C24" s="353" t="s">
        <v>283</v>
      </c>
      <c r="D24" t="s">
        <v>219</v>
      </c>
      <c r="E24" s="353" t="s">
        <v>329</v>
      </c>
      <c r="F24">
        <v>301493</v>
      </c>
      <c r="G24">
        <v>313362</v>
      </c>
      <c r="H24">
        <v>248643.92</v>
      </c>
    </row>
    <row r="25" spans="1:14" x14ac:dyDescent="0.3">
      <c r="A25" s="354">
        <v>20252</v>
      </c>
      <c r="B25" s="353" t="s">
        <v>193</v>
      </c>
      <c r="C25" s="353" t="s">
        <v>283</v>
      </c>
      <c r="D25" t="s">
        <v>220</v>
      </c>
      <c r="E25" s="353" t="s">
        <v>328</v>
      </c>
      <c r="F25">
        <v>820502</v>
      </c>
      <c r="G25">
        <v>837225</v>
      </c>
      <c r="H25">
        <v>726280.76</v>
      </c>
    </row>
    <row r="26" spans="1:14" x14ac:dyDescent="0.3">
      <c r="A26" s="353">
        <v>20251</v>
      </c>
      <c r="B26" s="353" t="s">
        <v>188</v>
      </c>
      <c r="C26" s="353" t="s">
        <v>188</v>
      </c>
      <c r="D26" t="s">
        <v>215</v>
      </c>
      <c r="E26" s="353" t="s">
        <v>325</v>
      </c>
      <c r="F26">
        <v>704439</v>
      </c>
      <c r="G26">
        <v>760319</v>
      </c>
      <c r="H26">
        <v>573986.52</v>
      </c>
    </row>
    <row r="27" spans="1:14" x14ac:dyDescent="0.3">
      <c r="A27" s="353">
        <v>20251</v>
      </c>
      <c r="B27" s="353" t="s">
        <v>188</v>
      </c>
      <c r="C27" s="353" t="s">
        <v>188</v>
      </c>
      <c r="D27" t="s">
        <v>216</v>
      </c>
      <c r="E27" s="353" t="s">
        <v>326</v>
      </c>
      <c r="F27">
        <v>932108</v>
      </c>
      <c r="G27">
        <v>959406</v>
      </c>
      <c r="H27">
        <v>778651.42999999993</v>
      </c>
    </row>
    <row r="28" spans="1:14" x14ac:dyDescent="0.3">
      <c r="A28" s="353">
        <v>20251</v>
      </c>
      <c r="B28" s="353" t="s">
        <v>188</v>
      </c>
      <c r="C28" s="353" t="s">
        <v>188</v>
      </c>
      <c r="D28" t="s">
        <v>217</v>
      </c>
      <c r="E28" s="353" t="s">
        <v>327</v>
      </c>
      <c r="F28">
        <v>617697</v>
      </c>
      <c r="G28">
        <v>627797</v>
      </c>
      <c r="H28">
        <v>505651.85</v>
      </c>
    </row>
    <row r="29" spans="1:14" x14ac:dyDescent="0.3">
      <c r="A29" s="353">
        <v>20251</v>
      </c>
      <c r="B29" s="353" t="s">
        <v>188</v>
      </c>
      <c r="C29" s="353" t="s">
        <v>188</v>
      </c>
      <c r="D29" t="s">
        <v>218</v>
      </c>
      <c r="E29" s="353" t="s">
        <v>328</v>
      </c>
      <c r="F29">
        <v>752929</v>
      </c>
      <c r="G29">
        <v>784544</v>
      </c>
      <c r="H29">
        <v>588515.68000000005</v>
      </c>
    </row>
    <row r="30" spans="1:14" x14ac:dyDescent="0.3">
      <c r="A30" s="353">
        <v>20251</v>
      </c>
      <c r="B30" s="353" t="s">
        <v>193</v>
      </c>
      <c r="C30" s="353" t="s">
        <v>283</v>
      </c>
      <c r="D30" t="s">
        <v>219</v>
      </c>
      <c r="E30" s="353" t="s">
        <v>329</v>
      </c>
      <c r="F30">
        <v>301873</v>
      </c>
      <c r="G30">
        <v>313959</v>
      </c>
      <c r="H30">
        <v>246935.13</v>
      </c>
    </row>
    <row r="31" spans="1:14" x14ac:dyDescent="0.3">
      <c r="A31" s="354">
        <v>20251</v>
      </c>
      <c r="B31" s="353" t="s">
        <v>193</v>
      </c>
      <c r="C31" s="353" t="s">
        <v>283</v>
      </c>
      <c r="D31" t="s">
        <v>220</v>
      </c>
      <c r="E31" s="353" t="s">
        <v>328</v>
      </c>
      <c r="F31">
        <v>824080</v>
      </c>
      <c r="G31">
        <v>842655</v>
      </c>
      <c r="H31">
        <v>723403.25</v>
      </c>
    </row>
    <row r="32" spans="1:14" x14ac:dyDescent="0.3">
      <c r="A32" s="353">
        <v>20244</v>
      </c>
      <c r="B32" s="353" t="s">
        <v>188</v>
      </c>
      <c r="C32" s="353" t="s">
        <v>188</v>
      </c>
      <c r="D32" t="s">
        <v>215</v>
      </c>
      <c r="E32" s="353" t="s">
        <v>325</v>
      </c>
      <c r="F32">
        <v>701530</v>
      </c>
      <c r="G32">
        <v>751517</v>
      </c>
      <c r="H32">
        <v>585500.13</v>
      </c>
    </row>
    <row r="33" spans="1:8" x14ac:dyDescent="0.3">
      <c r="A33" s="353">
        <v>20244</v>
      </c>
      <c r="B33" s="353" t="s">
        <v>188</v>
      </c>
      <c r="C33" s="353" t="s">
        <v>188</v>
      </c>
      <c r="D33" t="s">
        <v>216</v>
      </c>
      <c r="E33" s="353" t="s">
        <v>326</v>
      </c>
      <c r="F33">
        <v>931803</v>
      </c>
      <c r="G33">
        <v>957824</v>
      </c>
      <c r="H33">
        <v>786486.45000000007</v>
      </c>
    </row>
    <row r="34" spans="1:8" x14ac:dyDescent="0.3">
      <c r="A34" s="353">
        <v>20244</v>
      </c>
      <c r="B34" s="353" t="s">
        <v>188</v>
      </c>
      <c r="C34" s="353" t="s">
        <v>188</v>
      </c>
      <c r="D34" t="s">
        <v>217</v>
      </c>
      <c r="E34" s="353" t="s">
        <v>327</v>
      </c>
      <c r="F34">
        <v>622777</v>
      </c>
      <c r="G34">
        <v>632756</v>
      </c>
      <c r="H34">
        <v>513385.56000000006</v>
      </c>
    </row>
    <row r="35" spans="1:8" x14ac:dyDescent="0.3">
      <c r="A35" s="353">
        <v>20244</v>
      </c>
      <c r="B35" s="353" t="s">
        <v>188</v>
      </c>
      <c r="C35" s="353" t="s">
        <v>188</v>
      </c>
      <c r="D35" t="s">
        <v>218</v>
      </c>
      <c r="E35" s="353" t="s">
        <v>328</v>
      </c>
      <c r="F35">
        <v>737803</v>
      </c>
      <c r="G35">
        <v>766354</v>
      </c>
      <c r="H35">
        <v>590413.91</v>
      </c>
    </row>
    <row r="36" spans="1:8" x14ac:dyDescent="0.3">
      <c r="A36" s="353">
        <v>20244</v>
      </c>
      <c r="B36" s="353" t="s">
        <v>193</v>
      </c>
      <c r="C36" s="353" t="s">
        <v>283</v>
      </c>
      <c r="D36" t="s">
        <v>219</v>
      </c>
      <c r="E36" s="353" t="s">
        <v>329</v>
      </c>
      <c r="F36">
        <v>302652</v>
      </c>
      <c r="G36">
        <v>314639</v>
      </c>
      <c r="H36">
        <v>249138.18</v>
      </c>
    </row>
    <row r="37" spans="1:8" x14ac:dyDescent="0.3">
      <c r="A37" s="354">
        <v>20244</v>
      </c>
      <c r="B37" s="353" t="s">
        <v>193</v>
      </c>
      <c r="C37" s="353" t="s">
        <v>283</v>
      </c>
      <c r="D37" t="s">
        <v>220</v>
      </c>
      <c r="E37" s="353" t="s">
        <v>328</v>
      </c>
      <c r="F37">
        <v>820153</v>
      </c>
      <c r="G37">
        <v>837241</v>
      </c>
      <c r="H37">
        <v>726958.92</v>
      </c>
    </row>
    <row r="38" spans="1:8" x14ac:dyDescent="0.3">
      <c r="A38" s="353">
        <v>20243</v>
      </c>
      <c r="B38" s="353" t="s">
        <v>188</v>
      </c>
      <c r="C38" s="353" t="s">
        <v>188</v>
      </c>
      <c r="D38" t="s">
        <v>215</v>
      </c>
      <c r="E38" s="353" t="s">
        <v>325</v>
      </c>
      <c r="F38">
        <v>706218</v>
      </c>
      <c r="G38">
        <v>760457</v>
      </c>
      <c r="H38">
        <v>572333.36</v>
      </c>
    </row>
    <row r="39" spans="1:8" x14ac:dyDescent="0.3">
      <c r="A39" s="353">
        <v>20243</v>
      </c>
      <c r="B39" s="353" t="s">
        <v>188</v>
      </c>
      <c r="C39" s="353" t="s">
        <v>188</v>
      </c>
      <c r="D39" t="s">
        <v>216</v>
      </c>
      <c r="E39" s="353" t="s">
        <v>326</v>
      </c>
      <c r="F39">
        <v>941814</v>
      </c>
      <c r="G39">
        <v>968004</v>
      </c>
      <c r="H39">
        <v>781570.79999999993</v>
      </c>
    </row>
    <row r="40" spans="1:8" x14ac:dyDescent="0.3">
      <c r="A40" s="353">
        <v>20243</v>
      </c>
      <c r="B40" s="353" t="s">
        <v>188</v>
      </c>
      <c r="C40" s="353" t="s">
        <v>188</v>
      </c>
      <c r="D40" t="s">
        <v>217</v>
      </c>
      <c r="E40" s="353" t="s">
        <v>327</v>
      </c>
      <c r="F40">
        <v>619004</v>
      </c>
      <c r="G40">
        <v>629013</v>
      </c>
      <c r="H40">
        <v>503951.88</v>
      </c>
    </row>
    <row r="41" spans="1:8" x14ac:dyDescent="0.3">
      <c r="A41" s="353">
        <v>20243</v>
      </c>
      <c r="B41" s="353" t="s">
        <v>188</v>
      </c>
      <c r="C41" s="353" t="s">
        <v>188</v>
      </c>
      <c r="D41" t="s">
        <v>218</v>
      </c>
      <c r="E41" s="353" t="s">
        <v>328</v>
      </c>
      <c r="F41">
        <v>750265</v>
      </c>
      <c r="G41">
        <v>782580</v>
      </c>
      <c r="H41">
        <v>579146</v>
      </c>
    </row>
    <row r="42" spans="1:8" x14ac:dyDescent="0.3">
      <c r="A42" s="353">
        <v>20243</v>
      </c>
      <c r="B42" s="353" t="s">
        <v>193</v>
      </c>
      <c r="C42" s="353" t="s">
        <v>283</v>
      </c>
      <c r="D42" t="s">
        <v>219</v>
      </c>
      <c r="E42" s="353" t="s">
        <v>329</v>
      </c>
      <c r="F42">
        <v>304510</v>
      </c>
      <c r="G42">
        <v>315139</v>
      </c>
      <c r="H42">
        <v>245100.61</v>
      </c>
    </row>
    <row r="43" spans="1:8" x14ac:dyDescent="0.3">
      <c r="A43" s="354">
        <v>20243</v>
      </c>
      <c r="B43" s="353" t="s">
        <v>193</v>
      </c>
      <c r="C43" s="353" t="s">
        <v>283</v>
      </c>
      <c r="D43" t="s">
        <v>220</v>
      </c>
      <c r="E43" s="353" t="s">
        <v>328</v>
      </c>
      <c r="F43">
        <v>811991</v>
      </c>
      <c r="G43">
        <v>829081</v>
      </c>
      <c r="H43">
        <v>677900.04</v>
      </c>
    </row>
    <row r="44" spans="1:8" x14ac:dyDescent="0.3">
      <c r="A44" s="353">
        <v>20242</v>
      </c>
      <c r="B44" s="353" t="s">
        <v>188</v>
      </c>
      <c r="C44" s="353" t="s">
        <v>188</v>
      </c>
      <c r="D44" t="s">
        <v>215</v>
      </c>
      <c r="E44" s="353" t="s">
        <v>325</v>
      </c>
      <c r="F44">
        <v>708327</v>
      </c>
      <c r="G44">
        <v>763637</v>
      </c>
      <c r="H44">
        <v>587740.97</v>
      </c>
    </row>
    <row r="45" spans="1:8" x14ac:dyDescent="0.3">
      <c r="A45" s="353">
        <v>20242</v>
      </c>
      <c r="B45" s="353" t="s">
        <v>188</v>
      </c>
      <c r="C45" s="353" t="s">
        <v>188</v>
      </c>
      <c r="D45" t="s">
        <v>216</v>
      </c>
      <c r="E45" s="353" t="s">
        <v>326</v>
      </c>
      <c r="F45">
        <v>932082</v>
      </c>
      <c r="G45">
        <v>957457</v>
      </c>
      <c r="H45">
        <v>787566.83</v>
      </c>
    </row>
    <row r="46" spans="1:8" x14ac:dyDescent="0.3">
      <c r="A46" s="353">
        <v>20242</v>
      </c>
      <c r="B46" s="353" t="s">
        <v>188</v>
      </c>
      <c r="C46" s="353" t="s">
        <v>188</v>
      </c>
      <c r="D46" t="s">
        <v>217</v>
      </c>
      <c r="E46" s="353" t="s">
        <v>327</v>
      </c>
      <c r="F46">
        <v>617339</v>
      </c>
      <c r="G46">
        <v>627099</v>
      </c>
      <c r="H46">
        <v>512038.37</v>
      </c>
    </row>
    <row r="47" spans="1:8" x14ac:dyDescent="0.3">
      <c r="A47" s="353">
        <v>20242</v>
      </c>
      <c r="B47" s="353" t="s">
        <v>188</v>
      </c>
      <c r="C47" s="353" t="s">
        <v>188</v>
      </c>
      <c r="D47" t="s">
        <v>218</v>
      </c>
      <c r="E47" s="353" t="s">
        <v>328</v>
      </c>
      <c r="F47">
        <v>742500</v>
      </c>
      <c r="G47">
        <v>776669</v>
      </c>
      <c r="H47">
        <v>585331.75</v>
      </c>
    </row>
    <row r="48" spans="1:8" x14ac:dyDescent="0.3">
      <c r="A48" s="353">
        <v>20242</v>
      </c>
      <c r="B48" s="353" t="s">
        <v>193</v>
      </c>
      <c r="C48" s="353" t="s">
        <v>283</v>
      </c>
      <c r="D48" t="s">
        <v>219</v>
      </c>
      <c r="E48" s="353" t="s">
        <v>329</v>
      </c>
      <c r="F48">
        <v>303116</v>
      </c>
      <c r="G48">
        <v>315495</v>
      </c>
      <c r="H48">
        <v>249746.57</v>
      </c>
    </row>
    <row r="49" spans="1:8" x14ac:dyDescent="0.3">
      <c r="A49" s="354">
        <v>20242</v>
      </c>
      <c r="B49" s="353" t="s">
        <v>193</v>
      </c>
      <c r="C49" s="353" t="s">
        <v>283</v>
      </c>
      <c r="D49" t="s">
        <v>220</v>
      </c>
      <c r="E49" s="353" t="s">
        <v>328</v>
      </c>
      <c r="F49">
        <v>815215</v>
      </c>
      <c r="G49">
        <v>832067</v>
      </c>
      <c r="H49">
        <v>721928.08</v>
      </c>
    </row>
    <row r="50" spans="1:8" x14ac:dyDescent="0.3">
      <c r="A50" s="353">
        <v>20241</v>
      </c>
      <c r="B50" s="353" t="s">
        <v>188</v>
      </c>
      <c r="C50" s="353" t="s">
        <v>188</v>
      </c>
      <c r="D50" t="s">
        <v>215</v>
      </c>
      <c r="E50" s="353" t="s">
        <v>325</v>
      </c>
      <c r="F50">
        <v>708334</v>
      </c>
      <c r="G50">
        <v>762510</v>
      </c>
      <c r="H50">
        <v>576431.04</v>
      </c>
    </row>
    <row r="51" spans="1:8" x14ac:dyDescent="0.3">
      <c r="A51" s="353">
        <v>20241</v>
      </c>
      <c r="B51" s="353" t="s">
        <v>188</v>
      </c>
      <c r="C51" s="353" t="s">
        <v>188</v>
      </c>
      <c r="D51" t="s">
        <v>216</v>
      </c>
      <c r="E51" s="353" t="s">
        <v>326</v>
      </c>
      <c r="F51">
        <v>929683</v>
      </c>
      <c r="G51">
        <v>954423</v>
      </c>
      <c r="H51">
        <v>776561.88</v>
      </c>
    </row>
    <row r="52" spans="1:8" x14ac:dyDescent="0.3">
      <c r="A52" s="353">
        <v>20241</v>
      </c>
      <c r="B52" s="353" t="s">
        <v>188</v>
      </c>
      <c r="C52" s="353" t="s">
        <v>188</v>
      </c>
      <c r="D52" t="s">
        <v>217</v>
      </c>
      <c r="E52" s="353" t="s">
        <v>327</v>
      </c>
      <c r="F52">
        <v>625091</v>
      </c>
      <c r="G52">
        <v>634484</v>
      </c>
      <c r="H52">
        <v>511964.96</v>
      </c>
    </row>
    <row r="53" spans="1:8" x14ac:dyDescent="0.3">
      <c r="A53" s="353">
        <v>20241</v>
      </c>
      <c r="B53" s="353" t="s">
        <v>188</v>
      </c>
      <c r="C53" s="353" t="s">
        <v>188</v>
      </c>
      <c r="D53" t="s">
        <v>218</v>
      </c>
      <c r="E53" s="353" t="s">
        <v>328</v>
      </c>
      <c r="F53">
        <v>741755</v>
      </c>
      <c r="G53">
        <v>771971</v>
      </c>
      <c r="H53">
        <v>580349.02</v>
      </c>
    </row>
    <row r="54" spans="1:8" x14ac:dyDescent="0.3">
      <c r="A54" s="353">
        <v>20241</v>
      </c>
      <c r="B54" s="353" t="s">
        <v>193</v>
      </c>
      <c r="C54" s="353" t="s">
        <v>283</v>
      </c>
      <c r="D54" t="s">
        <v>219</v>
      </c>
      <c r="E54" s="353" t="s">
        <v>329</v>
      </c>
      <c r="F54">
        <v>303234</v>
      </c>
      <c r="G54">
        <v>315699</v>
      </c>
      <c r="H54">
        <v>248353.47</v>
      </c>
    </row>
    <row r="55" spans="1:8" x14ac:dyDescent="0.3">
      <c r="A55" s="354">
        <v>20241</v>
      </c>
      <c r="B55" s="353" t="s">
        <v>193</v>
      </c>
      <c r="C55" s="353" t="s">
        <v>283</v>
      </c>
      <c r="D55" t="s">
        <v>220</v>
      </c>
      <c r="E55" s="353" t="s">
        <v>328</v>
      </c>
      <c r="F55">
        <v>819109</v>
      </c>
      <c r="G55">
        <v>837506</v>
      </c>
      <c r="H55">
        <v>722433.51</v>
      </c>
    </row>
    <row r="56" spans="1:8" x14ac:dyDescent="0.3">
      <c r="A56" s="353">
        <v>20234</v>
      </c>
      <c r="B56" s="353" t="s">
        <v>188</v>
      </c>
      <c r="C56" s="353" t="s">
        <v>188</v>
      </c>
      <c r="D56" t="s">
        <v>215</v>
      </c>
      <c r="E56" s="353" t="s">
        <v>325</v>
      </c>
      <c r="F56">
        <v>706892</v>
      </c>
      <c r="G56">
        <v>755610</v>
      </c>
      <c r="H56">
        <v>592600.03</v>
      </c>
    </row>
    <row r="57" spans="1:8" x14ac:dyDescent="0.3">
      <c r="A57" s="353">
        <v>20234</v>
      </c>
      <c r="B57" s="353" t="s">
        <v>188</v>
      </c>
      <c r="C57" s="353" t="s">
        <v>188</v>
      </c>
      <c r="D57" t="s">
        <v>216</v>
      </c>
      <c r="E57" s="353" t="s">
        <v>326</v>
      </c>
      <c r="F57">
        <v>923377</v>
      </c>
      <c r="G57">
        <v>948054</v>
      </c>
      <c r="H57">
        <v>783062.76</v>
      </c>
    </row>
    <row r="58" spans="1:8" x14ac:dyDescent="0.3">
      <c r="A58" s="353">
        <v>20234</v>
      </c>
      <c r="B58" s="353" t="s">
        <v>188</v>
      </c>
      <c r="C58" s="353" t="s">
        <v>188</v>
      </c>
      <c r="D58" t="s">
        <v>217</v>
      </c>
      <c r="E58" s="353" t="s">
        <v>327</v>
      </c>
      <c r="F58">
        <v>623437</v>
      </c>
      <c r="G58">
        <v>632569</v>
      </c>
      <c r="H58">
        <v>518513.93</v>
      </c>
    </row>
    <row r="59" spans="1:8" x14ac:dyDescent="0.3">
      <c r="A59" s="353">
        <v>20234</v>
      </c>
      <c r="B59" s="353" t="s">
        <v>188</v>
      </c>
      <c r="C59" s="353" t="s">
        <v>188</v>
      </c>
      <c r="D59" t="s">
        <v>218</v>
      </c>
      <c r="E59" s="353" t="s">
        <v>328</v>
      </c>
      <c r="F59">
        <v>741539</v>
      </c>
      <c r="G59">
        <v>766629</v>
      </c>
      <c r="H59">
        <v>598058.31999999995</v>
      </c>
    </row>
    <row r="60" spans="1:8" x14ac:dyDescent="0.3">
      <c r="A60" s="353">
        <v>20234</v>
      </c>
      <c r="B60" s="353" t="s">
        <v>193</v>
      </c>
      <c r="C60" s="353" t="s">
        <v>283</v>
      </c>
      <c r="D60" t="s">
        <v>219</v>
      </c>
      <c r="E60" s="353" t="s">
        <v>329</v>
      </c>
      <c r="F60">
        <v>301812</v>
      </c>
      <c r="G60">
        <v>313720</v>
      </c>
      <c r="H60">
        <v>248201.79</v>
      </c>
    </row>
    <row r="61" spans="1:8" x14ac:dyDescent="0.3">
      <c r="A61" s="354">
        <v>20234</v>
      </c>
      <c r="B61" s="353" t="s">
        <v>193</v>
      </c>
      <c r="C61" s="353" t="s">
        <v>283</v>
      </c>
      <c r="D61" t="s">
        <v>220</v>
      </c>
      <c r="E61" s="353" t="s">
        <v>328</v>
      </c>
      <c r="F61">
        <v>812104</v>
      </c>
      <c r="G61">
        <v>829294</v>
      </c>
      <c r="H61">
        <v>720032.59</v>
      </c>
    </row>
    <row r="62" spans="1:8" x14ac:dyDescent="0.3">
      <c r="A62" s="353">
        <v>20233</v>
      </c>
      <c r="B62" s="353" t="s">
        <v>188</v>
      </c>
      <c r="C62" s="353" t="s">
        <v>188</v>
      </c>
      <c r="D62" t="s">
        <v>215</v>
      </c>
      <c r="E62" s="353" t="s">
        <v>325</v>
      </c>
      <c r="F62">
        <v>712009</v>
      </c>
      <c r="G62">
        <v>766057</v>
      </c>
      <c r="H62">
        <v>580401.56000000006</v>
      </c>
    </row>
    <row r="63" spans="1:8" x14ac:dyDescent="0.3">
      <c r="A63" s="353">
        <v>20233</v>
      </c>
      <c r="B63" s="353" t="s">
        <v>188</v>
      </c>
      <c r="C63" s="353" t="s">
        <v>188</v>
      </c>
      <c r="D63" t="s">
        <v>216</v>
      </c>
      <c r="E63" s="353" t="s">
        <v>326</v>
      </c>
      <c r="F63">
        <v>933535</v>
      </c>
      <c r="G63">
        <v>959161</v>
      </c>
      <c r="H63">
        <v>780499.89</v>
      </c>
    </row>
    <row r="64" spans="1:8" x14ac:dyDescent="0.3">
      <c r="A64" s="353">
        <v>20233</v>
      </c>
      <c r="B64" s="353" t="s">
        <v>188</v>
      </c>
      <c r="C64" s="353" t="s">
        <v>188</v>
      </c>
      <c r="D64" t="s">
        <v>217</v>
      </c>
      <c r="E64" s="353" t="s">
        <v>327</v>
      </c>
      <c r="F64">
        <v>619982</v>
      </c>
      <c r="G64">
        <v>630356</v>
      </c>
      <c r="H64">
        <v>507839.94</v>
      </c>
    </row>
    <row r="65" spans="1:8" x14ac:dyDescent="0.3">
      <c r="A65" s="353">
        <v>20233</v>
      </c>
      <c r="B65" s="353" t="s">
        <v>188</v>
      </c>
      <c r="C65" s="353" t="s">
        <v>188</v>
      </c>
      <c r="D65" t="s">
        <v>218</v>
      </c>
      <c r="E65" s="353" t="s">
        <v>328</v>
      </c>
      <c r="F65">
        <v>755960</v>
      </c>
      <c r="G65">
        <v>785329</v>
      </c>
      <c r="H65">
        <v>589990.37</v>
      </c>
    </row>
    <row r="66" spans="1:8" x14ac:dyDescent="0.3">
      <c r="A66" s="353">
        <v>20233</v>
      </c>
      <c r="B66" s="353" t="s">
        <v>193</v>
      </c>
      <c r="C66" s="353" t="s">
        <v>283</v>
      </c>
      <c r="D66" t="s">
        <v>219</v>
      </c>
      <c r="E66" s="353" t="s">
        <v>329</v>
      </c>
      <c r="F66">
        <v>299987</v>
      </c>
      <c r="G66">
        <v>311235</v>
      </c>
      <c r="H66">
        <v>242741.22</v>
      </c>
    </row>
    <row r="67" spans="1:8" x14ac:dyDescent="0.3">
      <c r="A67" s="354">
        <v>20233</v>
      </c>
      <c r="B67" s="353" t="s">
        <v>193</v>
      </c>
      <c r="C67" s="353" t="s">
        <v>283</v>
      </c>
      <c r="D67" t="s">
        <v>220</v>
      </c>
      <c r="E67" s="353" t="s">
        <v>328</v>
      </c>
      <c r="F67">
        <v>806190</v>
      </c>
      <c r="G67">
        <v>823330</v>
      </c>
      <c r="H67">
        <v>673260.52</v>
      </c>
    </row>
    <row r="68" spans="1:8" x14ac:dyDescent="0.3">
      <c r="A68" s="353">
        <v>20232</v>
      </c>
      <c r="B68" s="353" t="s">
        <v>188</v>
      </c>
      <c r="C68" s="353" t="s">
        <v>188</v>
      </c>
      <c r="D68" t="s">
        <v>215</v>
      </c>
      <c r="E68" s="353" t="s">
        <v>325</v>
      </c>
      <c r="F68">
        <v>714018</v>
      </c>
      <c r="G68">
        <v>768775</v>
      </c>
      <c r="H68">
        <v>591786.47000000009</v>
      </c>
    </row>
    <row r="69" spans="1:8" x14ac:dyDescent="0.3">
      <c r="A69" s="353">
        <v>20232</v>
      </c>
      <c r="B69" s="353" t="s">
        <v>188</v>
      </c>
      <c r="C69" s="353" t="s">
        <v>188</v>
      </c>
      <c r="D69" t="s">
        <v>216</v>
      </c>
      <c r="E69" s="353" t="s">
        <v>326</v>
      </c>
      <c r="F69">
        <v>931222</v>
      </c>
      <c r="G69">
        <v>955605</v>
      </c>
      <c r="H69">
        <v>786210.91</v>
      </c>
    </row>
    <row r="70" spans="1:8" x14ac:dyDescent="0.3">
      <c r="A70" s="353">
        <v>20232</v>
      </c>
      <c r="B70" s="353" t="s">
        <v>188</v>
      </c>
      <c r="C70" s="353" t="s">
        <v>188</v>
      </c>
      <c r="D70" t="s">
        <v>217</v>
      </c>
      <c r="E70" s="353" t="s">
        <v>327</v>
      </c>
      <c r="F70">
        <v>618508</v>
      </c>
      <c r="G70">
        <v>628830</v>
      </c>
      <c r="H70">
        <v>509780.42000000004</v>
      </c>
    </row>
    <row r="71" spans="1:8" x14ac:dyDescent="0.3">
      <c r="A71" s="353">
        <v>20232</v>
      </c>
      <c r="B71" s="353" t="s">
        <v>188</v>
      </c>
      <c r="C71" s="353" t="s">
        <v>188</v>
      </c>
      <c r="D71" t="s">
        <v>218</v>
      </c>
      <c r="E71" s="353" t="s">
        <v>328</v>
      </c>
      <c r="F71">
        <v>749786</v>
      </c>
      <c r="G71">
        <v>778123</v>
      </c>
      <c r="H71">
        <v>593710.54</v>
      </c>
    </row>
    <row r="72" spans="1:8" x14ac:dyDescent="0.3">
      <c r="A72" s="353">
        <v>20232</v>
      </c>
      <c r="B72" s="353" t="s">
        <v>193</v>
      </c>
      <c r="C72" s="353" t="s">
        <v>283</v>
      </c>
      <c r="D72" t="s">
        <v>219</v>
      </c>
      <c r="E72" s="353" t="s">
        <v>329</v>
      </c>
      <c r="F72">
        <v>302327</v>
      </c>
      <c r="G72">
        <v>315470</v>
      </c>
      <c r="H72">
        <v>248592.28999999998</v>
      </c>
    </row>
    <row r="73" spans="1:8" x14ac:dyDescent="0.3">
      <c r="A73" s="354">
        <v>20232</v>
      </c>
      <c r="B73" s="353" t="s">
        <v>193</v>
      </c>
      <c r="C73" s="353" t="s">
        <v>283</v>
      </c>
      <c r="D73" t="s">
        <v>220</v>
      </c>
      <c r="E73" s="353" t="s">
        <v>328</v>
      </c>
      <c r="F73">
        <v>806077</v>
      </c>
      <c r="G73">
        <v>823079</v>
      </c>
      <c r="H73">
        <v>715063.54</v>
      </c>
    </row>
    <row r="74" spans="1:8" x14ac:dyDescent="0.3">
      <c r="A74" s="353">
        <v>20231</v>
      </c>
      <c r="B74" s="353" t="s">
        <v>188</v>
      </c>
      <c r="C74" s="353" t="s">
        <v>188</v>
      </c>
      <c r="D74" t="s">
        <v>215</v>
      </c>
      <c r="E74" s="353" t="s">
        <v>325</v>
      </c>
      <c r="F74">
        <v>714944</v>
      </c>
      <c r="G74">
        <v>766914</v>
      </c>
      <c r="H74">
        <v>579540.42999999993</v>
      </c>
    </row>
    <row r="75" spans="1:8" x14ac:dyDescent="0.3">
      <c r="A75" s="353">
        <v>20231</v>
      </c>
      <c r="B75" s="353" t="s">
        <v>188</v>
      </c>
      <c r="C75" s="353" t="s">
        <v>188</v>
      </c>
      <c r="D75" t="s">
        <v>216</v>
      </c>
      <c r="E75" s="353" t="s">
        <v>326</v>
      </c>
      <c r="F75">
        <v>925850</v>
      </c>
      <c r="G75">
        <v>948276</v>
      </c>
      <c r="H75">
        <v>771515.95</v>
      </c>
    </row>
    <row r="76" spans="1:8" x14ac:dyDescent="0.3">
      <c r="A76" s="353">
        <v>20231</v>
      </c>
      <c r="B76" s="353" t="s">
        <v>188</v>
      </c>
      <c r="C76" s="353" t="s">
        <v>188</v>
      </c>
      <c r="D76" t="s">
        <v>217</v>
      </c>
      <c r="E76" s="353" t="s">
        <v>327</v>
      </c>
      <c r="F76">
        <v>621625</v>
      </c>
      <c r="G76">
        <v>630894</v>
      </c>
      <c r="H76">
        <v>507548.18000000005</v>
      </c>
    </row>
    <row r="77" spans="1:8" x14ac:dyDescent="0.3">
      <c r="A77" s="353">
        <v>20231</v>
      </c>
      <c r="B77" s="353" t="s">
        <v>188</v>
      </c>
      <c r="C77" s="353" t="s">
        <v>188</v>
      </c>
      <c r="D77" t="s">
        <v>218</v>
      </c>
      <c r="E77" s="353" t="s">
        <v>328</v>
      </c>
      <c r="F77">
        <v>745644</v>
      </c>
      <c r="G77">
        <v>771240</v>
      </c>
      <c r="H77">
        <v>587055.1</v>
      </c>
    </row>
    <row r="78" spans="1:8" x14ac:dyDescent="0.3">
      <c r="A78" s="353">
        <v>20231</v>
      </c>
      <c r="B78" s="353" t="s">
        <v>193</v>
      </c>
      <c r="C78" s="353" t="s">
        <v>283</v>
      </c>
      <c r="D78" t="s">
        <v>219</v>
      </c>
      <c r="E78" s="353" t="s">
        <v>329</v>
      </c>
      <c r="F78">
        <v>303142</v>
      </c>
      <c r="G78">
        <v>315993</v>
      </c>
      <c r="H78">
        <v>247500.91000000003</v>
      </c>
    </row>
    <row r="79" spans="1:8" x14ac:dyDescent="0.3">
      <c r="A79" s="354">
        <v>20231</v>
      </c>
      <c r="B79" s="353" t="s">
        <v>193</v>
      </c>
      <c r="C79" s="353" t="s">
        <v>283</v>
      </c>
      <c r="D79" t="s">
        <v>220</v>
      </c>
      <c r="E79" s="353" t="s">
        <v>328</v>
      </c>
      <c r="F79">
        <v>809492</v>
      </c>
      <c r="G79">
        <v>828145</v>
      </c>
      <c r="H79">
        <v>714199.5</v>
      </c>
    </row>
    <row r="80" spans="1:8" x14ac:dyDescent="0.3">
      <c r="A80" s="353">
        <v>20224</v>
      </c>
      <c r="B80" s="353" t="s">
        <v>188</v>
      </c>
      <c r="C80" s="353" t="s">
        <v>188</v>
      </c>
      <c r="D80" t="s">
        <v>215</v>
      </c>
      <c r="E80" s="353" t="s">
        <v>325</v>
      </c>
      <c r="F80">
        <v>712796</v>
      </c>
      <c r="G80">
        <v>757540</v>
      </c>
      <c r="H80">
        <v>599934.43999999994</v>
      </c>
    </row>
    <row r="81" spans="1:8" x14ac:dyDescent="0.3">
      <c r="A81" s="353">
        <v>20224</v>
      </c>
      <c r="B81" s="353" t="s">
        <v>188</v>
      </c>
      <c r="C81" s="353" t="s">
        <v>188</v>
      </c>
      <c r="D81" t="s">
        <v>216</v>
      </c>
      <c r="E81" s="353" t="s">
        <v>326</v>
      </c>
      <c r="F81">
        <v>915450</v>
      </c>
      <c r="G81">
        <v>937261</v>
      </c>
      <c r="H81">
        <v>776628.9</v>
      </c>
    </row>
    <row r="82" spans="1:8" x14ac:dyDescent="0.3">
      <c r="A82" s="353">
        <v>20224</v>
      </c>
      <c r="B82" s="353" t="s">
        <v>188</v>
      </c>
      <c r="C82" s="353" t="s">
        <v>188</v>
      </c>
      <c r="D82" t="s">
        <v>217</v>
      </c>
      <c r="E82" s="353" t="s">
        <v>327</v>
      </c>
      <c r="F82">
        <v>619198</v>
      </c>
      <c r="G82">
        <v>629397</v>
      </c>
      <c r="H82">
        <v>515374.93</v>
      </c>
    </row>
    <row r="83" spans="1:8" x14ac:dyDescent="0.3">
      <c r="A83" s="353">
        <v>20224</v>
      </c>
      <c r="B83" s="353" t="s">
        <v>188</v>
      </c>
      <c r="C83" s="353" t="s">
        <v>188</v>
      </c>
      <c r="D83" t="s">
        <v>218</v>
      </c>
      <c r="E83" s="353" t="s">
        <v>328</v>
      </c>
      <c r="F83">
        <v>739331</v>
      </c>
      <c r="G83">
        <v>760486</v>
      </c>
      <c r="H83">
        <v>601627.63</v>
      </c>
    </row>
    <row r="84" spans="1:8" x14ac:dyDescent="0.3">
      <c r="A84" s="353">
        <v>20224</v>
      </c>
      <c r="B84" s="353" t="s">
        <v>193</v>
      </c>
      <c r="C84" s="353" t="s">
        <v>283</v>
      </c>
      <c r="D84" t="s">
        <v>219</v>
      </c>
      <c r="E84" s="353" t="s">
        <v>329</v>
      </c>
      <c r="F84">
        <v>301851</v>
      </c>
      <c r="G84">
        <v>317003</v>
      </c>
      <c r="H84">
        <v>248778.52</v>
      </c>
    </row>
    <row r="85" spans="1:8" x14ac:dyDescent="0.3">
      <c r="A85" s="354">
        <v>20224</v>
      </c>
      <c r="B85" s="353" t="s">
        <v>193</v>
      </c>
      <c r="C85" s="353" t="s">
        <v>283</v>
      </c>
      <c r="D85" t="s">
        <v>220</v>
      </c>
      <c r="E85" s="353" t="s">
        <v>328</v>
      </c>
      <c r="F85">
        <v>803629</v>
      </c>
      <c r="G85">
        <v>820552</v>
      </c>
      <c r="H85">
        <v>714052.6</v>
      </c>
    </row>
    <row r="86" spans="1:8" x14ac:dyDescent="0.3">
      <c r="A86" s="353">
        <v>20223</v>
      </c>
      <c r="B86" s="353" t="s">
        <v>188</v>
      </c>
      <c r="C86" s="353" t="s">
        <v>188</v>
      </c>
      <c r="D86" t="s">
        <v>215</v>
      </c>
      <c r="E86" s="353" t="s">
        <v>325</v>
      </c>
      <c r="F86">
        <v>718301</v>
      </c>
      <c r="G86">
        <v>768516</v>
      </c>
      <c r="H86">
        <v>585349.59</v>
      </c>
    </row>
    <row r="87" spans="1:8" x14ac:dyDescent="0.3">
      <c r="A87" s="353">
        <v>20223</v>
      </c>
      <c r="B87" s="353" t="s">
        <v>188</v>
      </c>
      <c r="C87" s="353" t="s">
        <v>188</v>
      </c>
      <c r="D87" t="s">
        <v>216</v>
      </c>
      <c r="E87" s="353" t="s">
        <v>326</v>
      </c>
      <c r="F87">
        <v>929070</v>
      </c>
      <c r="G87">
        <v>951733</v>
      </c>
      <c r="H87">
        <v>773131.63</v>
      </c>
    </row>
    <row r="88" spans="1:8" x14ac:dyDescent="0.3">
      <c r="A88" s="353">
        <v>20223</v>
      </c>
      <c r="B88" s="353" t="s">
        <v>188</v>
      </c>
      <c r="C88" s="353" t="s">
        <v>188</v>
      </c>
      <c r="D88" t="s">
        <v>217</v>
      </c>
      <c r="E88" s="353" t="s">
        <v>327</v>
      </c>
      <c r="F88">
        <v>618249</v>
      </c>
      <c r="G88">
        <v>628079</v>
      </c>
      <c r="H88">
        <v>502992.39</v>
      </c>
    </row>
    <row r="89" spans="1:8" x14ac:dyDescent="0.3">
      <c r="A89" s="353">
        <v>20223</v>
      </c>
      <c r="B89" s="353" t="s">
        <v>188</v>
      </c>
      <c r="C89" s="353" t="s">
        <v>188</v>
      </c>
      <c r="D89" t="s">
        <v>218</v>
      </c>
      <c r="E89" s="353" t="s">
        <v>328</v>
      </c>
      <c r="F89">
        <v>749092</v>
      </c>
      <c r="G89">
        <v>776331</v>
      </c>
      <c r="H89">
        <v>586351.67000000004</v>
      </c>
    </row>
    <row r="90" spans="1:8" x14ac:dyDescent="0.3">
      <c r="A90" s="353">
        <v>20223</v>
      </c>
      <c r="B90" s="353" t="s">
        <v>193</v>
      </c>
      <c r="C90" s="353" t="s">
        <v>283</v>
      </c>
      <c r="D90" t="s">
        <v>219</v>
      </c>
      <c r="E90" s="353" t="s">
        <v>329</v>
      </c>
      <c r="F90">
        <v>301926</v>
      </c>
      <c r="G90">
        <v>316173</v>
      </c>
      <c r="H90">
        <v>243175.85</v>
      </c>
    </row>
    <row r="91" spans="1:8" x14ac:dyDescent="0.3">
      <c r="A91" s="354">
        <v>20223</v>
      </c>
      <c r="B91" s="353" t="s">
        <v>193</v>
      </c>
      <c r="C91" s="353" t="s">
        <v>283</v>
      </c>
      <c r="D91" t="s">
        <v>220</v>
      </c>
      <c r="E91" s="353" t="s">
        <v>328</v>
      </c>
      <c r="F91">
        <v>796534</v>
      </c>
      <c r="G91">
        <v>813357</v>
      </c>
      <c r="H91">
        <v>664752.80000000005</v>
      </c>
    </row>
    <row r="92" spans="1:8" x14ac:dyDescent="0.3">
      <c r="A92" s="353">
        <v>20222</v>
      </c>
      <c r="B92" s="353" t="s">
        <v>188</v>
      </c>
      <c r="C92" s="353" t="s">
        <v>188</v>
      </c>
      <c r="D92" t="s">
        <v>215</v>
      </c>
      <c r="E92" s="353" t="s">
        <v>325</v>
      </c>
      <c r="F92">
        <v>718679</v>
      </c>
      <c r="G92">
        <v>770606</v>
      </c>
      <c r="H92">
        <v>588342.87</v>
      </c>
    </row>
    <row r="93" spans="1:8" x14ac:dyDescent="0.3">
      <c r="A93" s="353">
        <v>20222</v>
      </c>
      <c r="B93" s="353" t="s">
        <v>188</v>
      </c>
      <c r="C93" s="353" t="s">
        <v>188</v>
      </c>
      <c r="D93" t="s">
        <v>216</v>
      </c>
      <c r="E93" s="353" t="s">
        <v>326</v>
      </c>
      <c r="F93">
        <v>921648</v>
      </c>
      <c r="G93">
        <v>944008</v>
      </c>
      <c r="H93">
        <v>774186.96</v>
      </c>
    </row>
    <row r="94" spans="1:8" x14ac:dyDescent="0.3">
      <c r="A94" s="353">
        <v>20222</v>
      </c>
      <c r="B94" s="353" t="s">
        <v>188</v>
      </c>
      <c r="C94" s="353" t="s">
        <v>188</v>
      </c>
      <c r="D94" t="s">
        <v>217</v>
      </c>
      <c r="E94" s="353" t="s">
        <v>327</v>
      </c>
      <c r="F94">
        <v>612379</v>
      </c>
      <c r="G94">
        <v>622568</v>
      </c>
      <c r="H94">
        <v>503659.28</v>
      </c>
    </row>
    <row r="95" spans="1:8" x14ac:dyDescent="0.3">
      <c r="A95" s="353">
        <v>20222</v>
      </c>
      <c r="B95" s="353" t="s">
        <v>188</v>
      </c>
      <c r="C95" s="353" t="s">
        <v>188</v>
      </c>
      <c r="D95" t="s">
        <v>218</v>
      </c>
      <c r="E95" s="353" t="s">
        <v>328</v>
      </c>
      <c r="F95">
        <v>740771</v>
      </c>
      <c r="G95">
        <v>766739</v>
      </c>
      <c r="H95">
        <v>586439.52</v>
      </c>
    </row>
    <row r="96" spans="1:8" x14ac:dyDescent="0.3">
      <c r="A96" s="353">
        <v>20222</v>
      </c>
      <c r="B96" s="353" t="s">
        <v>193</v>
      </c>
      <c r="C96" s="353" t="s">
        <v>283</v>
      </c>
      <c r="D96" t="s">
        <v>219</v>
      </c>
      <c r="E96" s="353" t="s">
        <v>329</v>
      </c>
      <c r="F96">
        <v>299613</v>
      </c>
      <c r="G96">
        <v>315098</v>
      </c>
      <c r="H96">
        <v>246592.86</v>
      </c>
    </row>
    <row r="97" spans="1:8" x14ac:dyDescent="0.3">
      <c r="A97" s="354">
        <v>20222</v>
      </c>
      <c r="B97" s="353" t="s">
        <v>193</v>
      </c>
      <c r="C97" s="353" t="s">
        <v>283</v>
      </c>
      <c r="D97" t="s">
        <v>220</v>
      </c>
      <c r="E97" s="353" t="s">
        <v>328</v>
      </c>
      <c r="F97">
        <v>800399</v>
      </c>
      <c r="G97">
        <v>817417</v>
      </c>
      <c r="H97">
        <v>711596.25</v>
      </c>
    </row>
    <row r="98" spans="1:8" x14ac:dyDescent="0.3">
      <c r="A98" s="353">
        <v>20221</v>
      </c>
      <c r="B98" s="353" t="s">
        <v>188</v>
      </c>
      <c r="C98" s="353" t="s">
        <v>188</v>
      </c>
      <c r="D98" t="s">
        <v>215</v>
      </c>
      <c r="E98" s="353" t="s">
        <v>325</v>
      </c>
      <c r="F98">
        <v>717492</v>
      </c>
      <c r="G98">
        <v>766854</v>
      </c>
      <c r="H98">
        <v>571272.85</v>
      </c>
    </row>
    <row r="99" spans="1:8" x14ac:dyDescent="0.3">
      <c r="A99" s="353">
        <v>20221</v>
      </c>
      <c r="B99" s="353" t="s">
        <v>188</v>
      </c>
      <c r="C99" s="353" t="s">
        <v>188</v>
      </c>
      <c r="D99" t="s">
        <v>216</v>
      </c>
      <c r="E99" s="353" t="s">
        <v>326</v>
      </c>
      <c r="F99">
        <v>912680</v>
      </c>
      <c r="G99">
        <v>932609</v>
      </c>
      <c r="H99">
        <v>755794.05999999994</v>
      </c>
    </row>
    <row r="100" spans="1:8" x14ac:dyDescent="0.3">
      <c r="A100" s="353">
        <v>20221</v>
      </c>
      <c r="B100" s="353" t="s">
        <v>188</v>
      </c>
      <c r="C100" s="353" t="s">
        <v>188</v>
      </c>
      <c r="D100" t="s">
        <v>217</v>
      </c>
      <c r="E100" s="353" t="s">
        <v>327</v>
      </c>
      <c r="F100">
        <v>611620</v>
      </c>
      <c r="G100">
        <v>621423</v>
      </c>
      <c r="H100">
        <v>496955.85</v>
      </c>
    </row>
    <row r="101" spans="1:8" x14ac:dyDescent="0.3">
      <c r="A101" s="353">
        <v>20221</v>
      </c>
      <c r="B101" s="353" t="s">
        <v>188</v>
      </c>
      <c r="C101" s="353" t="s">
        <v>188</v>
      </c>
      <c r="D101" t="s">
        <v>218</v>
      </c>
      <c r="E101" s="353" t="s">
        <v>328</v>
      </c>
      <c r="F101">
        <v>741014</v>
      </c>
      <c r="G101">
        <v>765423</v>
      </c>
      <c r="H101">
        <v>584630.31000000006</v>
      </c>
    </row>
    <row r="102" spans="1:8" x14ac:dyDescent="0.3">
      <c r="A102" s="353">
        <v>20221</v>
      </c>
      <c r="B102" s="353" t="s">
        <v>193</v>
      </c>
      <c r="C102" s="353" t="s">
        <v>283</v>
      </c>
      <c r="D102" t="s">
        <v>219</v>
      </c>
      <c r="E102" s="353" t="s">
        <v>329</v>
      </c>
      <c r="F102">
        <v>303347</v>
      </c>
      <c r="G102">
        <v>318781</v>
      </c>
      <c r="H102">
        <v>248366.19</v>
      </c>
    </row>
    <row r="103" spans="1:8" x14ac:dyDescent="0.3">
      <c r="A103" s="354">
        <v>20221</v>
      </c>
      <c r="B103" s="353" t="s">
        <v>193</v>
      </c>
      <c r="C103" s="353" t="s">
        <v>283</v>
      </c>
      <c r="D103" t="s">
        <v>220</v>
      </c>
      <c r="E103" s="353" t="s">
        <v>328</v>
      </c>
      <c r="F103">
        <v>800523</v>
      </c>
      <c r="G103">
        <v>818485</v>
      </c>
      <c r="H103">
        <v>711542.95</v>
      </c>
    </row>
  </sheetData>
  <autoFilter ref="A1:H103" xr:uid="{E97D5A1A-85DB-4AEA-AD2D-328E2187BFFC}"/>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8E2DE-787A-4DA2-89A2-A79B1AF4EC0D}">
  <sheetPr>
    <tabColor rgb="FF92D050"/>
  </sheetPr>
  <dimension ref="A1:S171"/>
  <sheetViews>
    <sheetView workbookViewId="0">
      <selection activeCell="G2" sqref="G2:G11"/>
    </sheetView>
  </sheetViews>
  <sheetFormatPr defaultRowHeight="14.4" x14ac:dyDescent="0.3"/>
  <cols>
    <col min="3" max="3" width="18.6640625" customWidth="1"/>
    <col min="4" max="4" width="26.33203125" customWidth="1"/>
    <col min="7" max="7" width="12.33203125" customWidth="1"/>
    <col min="8" max="9" width="9.109375" bestFit="1" customWidth="1"/>
    <col min="10" max="10" width="11.109375" customWidth="1"/>
    <col min="11" max="11" width="9.109375" bestFit="1" customWidth="1"/>
    <col min="12" max="12" width="10" bestFit="1" customWidth="1"/>
    <col min="13" max="13" width="12.5546875" customWidth="1"/>
    <col min="14" max="16" width="9" bestFit="1" customWidth="1"/>
  </cols>
  <sheetData>
    <row r="1" spans="1:16" x14ac:dyDescent="0.3">
      <c r="A1" t="s">
        <v>160</v>
      </c>
      <c r="B1" t="s">
        <v>237</v>
      </c>
      <c r="C1" t="s">
        <v>238</v>
      </c>
      <c r="D1" t="s">
        <v>330</v>
      </c>
      <c r="E1" t="s">
        <v>277</v>
      </c>
      <c r="F1" t="s">
        <v>278</v>
      </c>
      <c r="G1" t="s">
        <v>279</v>
      </c>
    </row>
    <row r="2" spans="1:16" x14ac:dyDescent="0.3">
      <c r="A2">
        <v>20261</v>
      </c>
      <c r="B2" t="s">
        <v>176</v>
      </c>
      <c r="C2" t="s">
        <v>221</v>
      </c>
      <c r="D2" t="s">
        <v>331</v>
      </c>
      <c r="E2" s="367">
        <v>38800</v>
      </c>
      <c r="F2" s="367">
        <v>39800</v>
      </c>
      <c r="G2" s="367">
        <v>32100</v>
      </c>
    </row>
    <row r="3" spans="1:16" x14ac:dyDescent="0.3">
      <c r="A3">
        <v>20261</v>
      </c>
      <c r="B3" t="s">
        <v>222</v>
      </c>
      <c r="C3" t="s">
        <v>223</v>
      </c>
      <c r="D3" t="s">
        <v>332</v>
      </c>
      <c r="E3" s="367">
        <v>602300</v>
      </c>
      <c r="F3" s="367">
        <v>606300</v>
      </c>
      <c r="G3" s="367">
        <v>525000</v>
      </c>
    </row>
    <row r="4" spans="1:16" x14ac:dyDescent="0.3">
      <c r="A4">
        <v>20261</v>
      </c>
      <c r="B4" t="s">
        <v>224</v>
      </c>
      <c r="C4" t="s">
        <v>225</v>
      </c>
      <c r="D4" t="s">
        <v>333</v>
      </c>
      <c r="E4" s="367">
        <v>130900</v>
      </c>
      <c r="F4" s="367">
        <v>131200</v>
      </c>
      <c r="G4" s="367">
        <v>99700</v>
      </c>
    </row>
    <row r="5" spans="1:16" x14ac:dyDescent="0.3">
      <c r="A5">
        <v>20261</v>
      </c>
      <c r="B5" t="s">
        <v>226</v>
      </c>
      <c r="C5" t="s">
        <v>227</v>
      </c>
      <c r="D5" t="s">
        <v>334</v>
      </c>
      <c r="E5" s="367">
        <v>464600</v>
      </c>
      <c r="F5" s="367">
        <v>487000</v>
      </c>
      <c r="G5" s="367">
        <v>377900</v>
      </c>
    </row>
    <row r="6" spans="1:16" x14ac:dyDescent="0.3">
      <c r="A6">
        <v>20261</v>
      </c>
      <c r="B6" t="s">
        <v>228</v>
      </c>
      <c r="C6" t="s">
        <v>229</v>
      </c>
      <c r="D6" t="s">
        <v>335</v>
      </c>
      <c r="E6" s="367">
        <v>405000</v>
      </c>
      <c r="F6" s="367">
        <v>450000</v>
      </c>
      <c r="G6" s="367">
        <v>290000</v>
      </c>
    </row>
    <row r="7" spans="1:16" x14ac:dyDescent="0.3">
      <c r="A7">
        <v>20261</v>
      </c>
      <c r="B7" t="s">
        <v>112</v>
      </c>
      <c r="C7" t="s">
        <v>230</v>
      </c>
      <c r="D7" t="s">
        <v>336</v>
      </c>
      <c r="E7" s="367">
        <v>100600</v>
      </c>
      <c r="F7" s="367">
        <v>101200</v>
      </c>
      <c r="G7" s="367">
        <v>89300</v>
      </c>
    </row>
    <row r="8" spans="1:16" x14ac:dyDescent="0.3">
      <c r="A8">
        <v>20261</v>
      </c>
      <c r="B8" t="s">
        <v>231</v>
      </c>
      <c r="C8" t="s">
        <v>232</v>
      </c>
      <c r="D8" t="s">
        <v>337</v>
      </c>
      <c r="E8" s="367">
        <v>141500</v>
      </c>
      <c r="F8" s="367">
        <v>181000</v>
      </c>
      <c r="G8" s="367">
        <v>112000</v>
      </c>
    </row>
    <row r="9" spans="1:16" x14ac:dyDescent="0.3">
      <c r="A9">
        <v>20261</v>
      </c>
      <c r="B9" t="s">
        <v>233</v>
      </c>
      <c r="C9" t="s">
        <v>234</v>
      </c>
      <c r="D9" t="s">
        <v>556</v>
      </c>
      <c r="E9" s="367">
        <v>655000</v>
      </c>
      <c r="F9" s="367">
        <v>674500</v>
      </c>
      <c r="G9" s="367">
        <v>487400</v>
      </c>
    </row>
    <row r="10" spans="1:16" x14ac:dyDescent="0.3">
      <c r="A10">
        <v>20261</v>
      </c>
      <c r="B10" t="s">
        <v>212</v>
      </c>
      <c r="C10" t="s">
        <v>235</v>
      </c>
      <c r="D10" t="s">
        <v>339</v>
      </c>
      <c r="E10" s="367">
        <v>535800</v>
      </c>
      <c r="F10" s="367">
        <v>540000</v>
      </c>
      <c r="G10" s="367">
        <v>489400</v>
      </c>
    </row>
    <row r="11" spans="1:16" x14ac:dyDescent="0.3">
      <c r="A11">
        <v>20261</v>
      </c>
      <c r="B11" t="s">
        <v>236</v>
      </c>
      <c r="C11" t="s">
        <v>105</v>
      </c>
      <c r="D11" t="s">
        <v>340</v>
      </c>
      <c r="E11" s="367">
        <v>1054500</v>
      </c>
      <c r="F11" s="367">
        <v>1080000</v>
      </c>
      <c r="G11" s="367">
        <v>920200</v>
      </c>
    </row>
    <row r="12" spans="1:16" x14ac:dyDescent="0.3">
      <c r="A12">
        <v>20254</v>
      </c>
      <c r="B12" t="s">
        <v>176</v>
      </c>
      <c r="C12" t="s">
        <v>221</v>
      </c>
      <c r="D12" t="s">
        <v>331</v>
      </c>
      <c r="E12" s="364">
        <v>31887</v>
      </c>
      <c r="F12" s="364">
        <v>32541</v>
      </c>
      <c r="G12" s="365">
        <v>34569.57</v>
      </c>
      <c r="H12" s="364"/>
      <c r="I12" s="364"/>
      <c r="J12" s="365"/>
      <c r="K12" s="364"/>
      <c r="L12" s="364"/>
      <c r="M12" s="365"/>
      <c r="N12" s="364"/>
      <c r="O12" s="364"/>
      <c r="P12" s="364"/>
    </row>
    <row r="13" spans="1:16" x14ac:dyDescent="0.3">
      <c r="A13">
        <v>20254</v>
      </c>
      <c r="B13" t="s">
        <v>222</v>
      </c>
      <c r="C13" t="s">
        <v>223</v>
      </c>
      <c r="D13" t="s">
        <v>332</v>
      </c>
      <c r="E13" s="364">
        <v>601608</v>
      </c>
      <c r="F13" s="364">
        <v>605152</v>
      </c>
      <c r="G13" s="365">
        <v>521710.24</v>
      </c>
      <c r="H13" s="364"/>
      <c r="I13" s="364"/>
      <c r="J13" s="365"/>
      <c r="K13" s="364"/>
      <c r="L13" s="364"/>
      <c r="M13" s="365"/>
      <c r="N13" s="364"/>
      <c r="O13" s="364"/>
      <c r="P13" s="364"/>
    </row>
    <row r="14" spans="1:16" x14ac:dyDescent="0.3">
      <c r="A14">
        <v>20254</v>
      </c>
      <c r="B14" t="s">
        <v>224</v>
      </c>
      <c r="C14" t="s">
        <v>225</v>
      </c>
      <c r="D14" t="s">
        <v>333</v>
      </c>
      <c r="E14" s="364">
        <v>130106</v>
      </c>
      <c r="F14" s="364">
        <v>130371</v>
      </c>
      <c r="G14" s="365">
        <v>107355.37</v>
      </c>
      <c r="H14" s="364"/>
      <c r="I14" s="364"/>
      <c r="J14" s="365"/>
      <c r="K14" s="364"/>
      <c r="L14" s="364"/>
      <c r="M14" s="365"/>
      <c r="N14" s="364"/>
      <c r="O14" s="364"/>
      <c r="P14" s="364"/>
    </row>
    <row r="15" spans="1:16" x14ac:dyDescent="0.3">
      <c r="A15">
        <v>20254</v>
      </c>
      <c r="B15" t="s">
        <v>226</v>
      </c>
      <c r="C15" t="s">
        <v>227</v>
      </c>
      <c r="D15" t="s">
        <v>334</v>
      </c>
      <c r="E15" s="364">
        <v>464576</v>
      </c>
      <c r="F15" s="364">
        <v>485824</v>
      </c>
      <c r="G15" s="365">
        <v>380698.59</v>
      </c>
      <c r="H15" s="364"/>
      <c r="I15" s="364"/>
      <c r="J15" s="365"/>
      <c r="K15" s="364"/>
      <c r="L15" s="364"/>
      <c r="M15" s="365"/>
      <c r="N15" s="364"/>
      <c r="O15" s="364"/>
      <c r="P15" s="364"/>
    </row>
    <row r="16" spans="1:16" x14ac:dyDescent="0.3">
      <c r="A16">
        <v>20254</v>
      </c>
      <c r="B16" t="s">
        <v>228</v>
      </c>
      <c r="C16" t="s">
        <v>229</v>
      </c>
      <c r="D16" t="s">
        <v>335</v>
      </c>
      <c r="E16" s="364">
        <v>401749</v>
      </c>
      <c r="F16" s="364">
        <v>443557</v>
      </c>
      <c r="G16" s="365">
        <v>306153.99</v>
      </c>
      <c r="H16" s="364"/>
      <c r="I16" s="364"/>
      <c r="J16" s="365"/>
      <c r="K16" s="364"/>
      <c r="L16" s="364"/>
      <c r="M16" s="365"/>
      <c r="N16" s="364"/>
      <c r="O16" s="364"/>
      <c r="P16" s="364"/>
    </row>
    <row r="17" spans="1:19" x14ac:dyDescent="0.3">
      <c r="A17">
        <v>20254</v>
      </c>
      <c r="B17" t="s">
        <v>112</v>
      </c>
      <c r="C17" t="s">
        <v>230</v>
      </c>
      <c r="D17" t="s">
        <v>336</v>
      </c>
      <c r="E17" s="364">
        <v>100613</v>
      </c>
      <c r="F17" s="364">
        <v>101132</v>
      </c>
      <c r="G17" s="365">
        <v>89060.92</v>
      </c>
      <c r="H17" s="364"/>
      <c r="I17" s="364"/>
      <c r="J17" s="365"/>
      <c r="K17" s="364"/>
      <c r="L17" s="364"/>
      <c r="M17" s="365"/>
      <c r="N17" s="364"/>
      <c r="O17" s="364"/>
      <c r="P17" s="364"/>
    </row>
    <row r="18" spans="1:19" x14ac:dyDescent="0.3">
      <c r="A18">
        <v>20254</v>
      </c>
      <c r="B18" t="s">
        <v>231</v>
      </c>
      <c r="C18" t="s">
        <v>232</v>
      </c>
      <c r="D18" t="s">
        <v>337</v>
      </c>
      <c r="E18" s="364">
        <v>141993</v>
      </c>
      <c r="F18" s="364">
        <v>176053</v>
      </c>
      <c r="G18" s="365">
        <v>116883.45</v>
      </c>
      <c r="H18" s="364"/>
      <c r="I18" s="364"/>
      <c r="J18" s="365"/>
      <c r="K18" s="364"/>
      <c r="L18" s="364"/>
      <c r="M18" s="365"/>
      <c r="N18" s="364"/>
      <c r="O18" s="364"/>
      <c r="P18" s="364"/>
    </row>
    <row r="19" spans="1:19" x14ac:dyDescent="0.3">
      <c r="A19">
        <v>20254</v>
      </c>
      <c r="B19" t="s">
        <v>233</v>
      </c>
      <c r="C19" t="s">
        <v>234</v>
      </c>
      <c r="D19" t="s">
        <v>556</v>
      </c>
      <c r="E19" s="364">
        <v>650494</v>
      </c>
      <c r="F19" s="364">
        <v>668916</v>
      </c>
      <c r="G19" s="365">
        <v>489548.49</v>
      </c>
      <c r="H19" s="364"/>
      <c r="I19" s="364"/>
      <c r="J19" s="365"/>
      <c r="K19" s="364"/>
      <c r="L19" s="364"/>
      <c r="M19" s="365"/>
      <c r="N19" s="364"/>
      <c r="O19" s="364"/>
      <c r="P19" s="364"/>
    </row>
    <row r="20" spans="1:19" x14ac:dyDescent="0.3">
      <c r="A20">
        <v>20254</v>
      </c>
      <c r="B20" t="s">
        <v>212</v>
      </c>
      <c r="C20" t="s">
        <v>235</v>
      </c>
      <c r="D20" t="s">
        <v>339</v>
      </c>
      <c r="E20" s="364">
        <v>534575</v>
      </c>
      <c r="F20" s="364">
        <v>538870</v>
      </c>
      <c r="G20" s="365">
        <v>488259.47</v>
      </c>
      <c r="H20" s="364"/>
      <c r="I20" s="364"/>
      <c r="J20" s="365"/>
      <c r="K20" s="364"/>
      <c r="L20" s="364"/>
      <c r="M20" s="365"/>
      <c r="N20" s="364"/>
      <c r="O20" s="364"/>
      <c r="P20" s="364"/>
    </row>
    <row r="21" spans="1:19" x14ac:dyDescent="0.3">
      <c r="A21">
        <v>20254</v>
      </c>
      <c r="B21" t="s">
        <v>236</v>
      </c>
      <c r="C21" t="s">
        <v>105</v>
      </c>
      <c r="D21" t="s">
        <v>340</v>
      </c>
      <c r="E21" s="364">
        <v>1051011</v>
      </c>
      <c r="F21" s="364">
        <v>1075650</v>
      </c>
      <c r="G21" s="365">
        <v>916898.01</v>
      </c>
      <c r="H21" s="364"/>
      <c r="I21" s="364"/>
      <c r="J21" s="365"/>
      <c r="K21" s="364"/>
      <c r="L21" s="364"/>
      <c r="M21" s="365"/>
      <c r="N21" s="364"/>
      <c r="O21" s="364"/>
      <c r="P21" s="364"/>
    </row>
    <row r="22" spans="1:19" x14ac:dyDescent="0.3">
      <c r="A22">
        <v>20253</v>
      </c>
      <c r="B22" t="s">
        <v>176</v>
      </c>
      <c r="C22" t="s">
        <v>221</v>
      </c>
      <c r="D22" t="s">
        <v>331</v>
      </c>
      <c r="E22" s="381">
        <v>45641</v>
      </c>
      <c r="F22" s="381">
        <v>47017</v>
      </c>
      <c r="G22" s="383">
        <v>41786.230000000003</v>
      </c>
      <c r="H22" s="384"/>
      <c r="I22" s="384"/>
      <c r="J22" s="384"/>
      <c r="K22" s="384"/>
      <c r="L22" s="384"/>
      <c r="M22" s="384"/>
      <c r="N22" s="384"/>
      <c r="O22" s="384"/>
      <c r="P22" s="384"/>
      <c r="Q22" s="364"/>
      <c r="R22" s="364"/>
      <c r="S22" s="364"/>
    </row>
    <row r="23" spans="1:19" x14ac:dyDescent="0.3">
      <c r="A23">
        <v>20253</v>
      </c>
      <c r="B23" t="s">
        <v>222</v>
      </c>
      <c r="C23" t="s">
        <v>223</v>
      </c>
      <c r="D23" t="s">
        <v>332</v>
      </c>
      <c r="E23" s="381">
        <v>606090</v>
      </c>
      <c r="F23" s="381">
        <v>609882</v>
      </c>
      <c r="G23" s="383">
        <v>524744.70000000007</v>
      </c>
      <c r="H23" s="364"/>
      <c r="I23" s="364"/>
      <c r="J23" s="365"/>
      <c r="K23" s="364"/>
      <c r="L23" s="364"/>
      <c r="M23" s="365"/>
      <c r="N23" s="364"/>
      <c r="O23" s="364"/>
      <c r="P23" s="364"/>
      <c r="Q23" s="364"/>
      <c r="R23" s="364"/>
      <c r="S23" s="364"/>
    </row>
    <row r="24" spans="1:19" x14ac:dyDescent="0.3">
      <c r="A24">
        <v>20253</v>
      </c>
      <c r="B24" t="s">
        <v>224</v>
      </c>
      <c r="C24" t="s">
        <v>225</v>
      </c>
      <c r="D24" t="s">
        <v>333</v>
      </c>
      <c r="E24" s="381">
        <v>131026</v>
      </c>
      <c r="F24" s="381">
        <v>131353</v>
      </c>
      <c r="G24" s="383">
        <v>105509.65</v>
      </c>
      <c r="H24" s="364"/>
      <c r="I24" s="364"/>
      <c r="J24" s="365"/>
      <c r="K24" s="364"/>
      <c r="L24" s="364"/>
      <c r="M24" s="365"/>
      <c r="N24" s="364"/>
      <c r="O24" s="364"/>
      <c r="P24" s="364"/>
      <c r="Q24" s="364"/>
      <c r="R24" s="364"/>
      <c r="S24" s="364"/>
    </row>
    <row r="25" spans="1:19" x14ac:dyDescent="0.3">
      <c r="A25">
        <v>20253</v>
      </c>
      <c r="B25" t="s">
        <v>226</v>
      </c>
      <c r="C25" t="s">
        <v>227</v>
      </c>
      <c r="D25" t="s">
        <v>334</v>
      </c>
      <c r="E25" s="381">
        <v>463418</v>
      </c>
      <c r="F25" s="381">
        <v>484241</v>
      </c>
      <c r="G25" s="383">
        <v>373347.69</v>
      </c>
      <c r="H25" s="364"/>
      <c r="I25" s="364"/>
      <c r="J25" s="365"/>
      <c r="K25" s="364"/>
      <c r="L25" s="364"/>
      <c r="M25" s="365"/>
      <c r="N25" s="364"/>
      <c r="O25" s="364"/>
      <c r="P25" s="364"/>
      <c r="Q25" s="364"/>
      <c r="R25" s="364"/>
      <c r="S25" s="364"/>
    </row>
    <row r="26" spans="1:19" x14ac:dyDescent="0.3">
      <c r="A26">
        <v>20253</v>
      </c>
      <c r="B26" t="s">
        <v>228</v>
      </c>
      <c r="C26" t="s">
        <v>229</v>
      </c>
      <c r="D26" t="s">
        <v>335</v>
      </c>
      <c r="E26" s="381">
        <v>413930</v>
      </c>
      <c r="F26" s="381">
        <v>460236</v>
      </c>
      <c r="G26" s="383">
        <v>291905.51000000007</v>
      </c>
      <c r="H26" s="364"/>
      <c r="I26" s="364"/>
      <c r="J26" s="365"/>
      <c r="K26" s="364"/>
      <c r="L26" s="364"/>
      <c r="M26" s="365"/>
      <c r="N26" s="364"/>
      <c r="O26" s="364"/>
      <c r="P26" s="364"/>
      <c r="Q26" s="364"/>
      <c r="R26" s="364"/>
      <c r="S26" s="364"/>
    </row>
    <row r="27" spans="1:19" x14ac:dyDescent="0.3">
      <c r="A27">
        <v>20253</v>
      </c>
      <c r="B27" t="s">
        <v>112</v>
      </c>
      <c r="C27" t="s">
        <v>230</v>
      </c>
      <c r="D27" t="s">
        <v>336</v>
      </c>
      <c r="E27" s="381">
        <v>100214</v>
      </c>
      <c r="F27" s="381">
        <v>100749</v>
      </c>
      <c r="G27" s="383">
        <v>87900.669999999984</v>
      </c>
      <c r="H27" s="364"/>
      <c r="I27" s="364"/>
      <c r="J27" s="365"/>
      <c r="K27" s="364"/>
      <c r="L27" s="364"/>
      <c r="M27" s="365"/>
      <c r="N27" s="364"/>
      <c r="O27" s="364"/>
      <c r="P27" s="364"/>
      <c r="Q27" s="364"/>
      <c r="R27" s="364"/>
      <c r="S27" s="364"/>
    </row>
    <row r="28" spans="1:19" x14ac:dyDescent="0.3">
      <c r="A28">
        <v>20253</v>
      </c>
      <c r="B28" t="s">
        <v>231</v>
      </c>
      <c r="C28" t="s">
        <v>232</v>
      </c>
      <c r="D28" t="s">
        <v>337</v>
      </c>
      <c r="E28" s="381">
        <v>143270</v>
      </c>
      <c r="F28" s="381">
        <v>182535</v>
      </c>
      <c r="G28" s="383">
        <v>114583.26</v>
      </c>
      <c r="H28" s="364"/>
      <c r="I28" s="364"/>
      <c r="J28" s="365"/>
      <c r="K28" s="364"/>
      <c r="L28" s="364"/>
      <c r="M28" s="365"/>
      <c r="N28" s="364"/>
      <c r="O28" s="364"/>
      <c r="P28" s="364"/>
      <c r="Q28" s="364"/>
      <c r="R28" s="364"/>
      <c r="S28" s="364"/>
    </row>
    <row r="29" spans="1:19" x14ac:dyDescent="0.3">
      <c r="A29">
        <v>20253</v>
      </c>
      <c r="B29" t="s">
        <v>233</v>
      </c>
      <c r="C29" t="s">
        <v>234</v>
      </c>
      <c r="D29" t="s">
        <v>338</v>
      </c>
      <c r="E29" s="381">
        <v>645358</v>
      </c>
      <c r="F29" s="381">
        <v>663873</v>
      </c>
      <c r="G29" s="383">
        <v>474904.56000000006</v>
      </c>
      <c r="H29" s="364"/>
      <c r="I29" s="364"/>
      <c r="J29" s="365"/>
      <c r="K29" s="364"/>
      <c r="L29" s="364"/>
      <c r="M29" s="365"/>
      <c r="N29" s="364"/>
      <c r="O29" s="364"/>
      <c r="P29" s="364"/>
      <c r="Q29" s="364"/>
      <c r="R29" s="364"/>
      <c r="S29" s="364"/>
    </row>
    <row r="30" spans="1:19" x14ac:dyDescent="0.3">
      <c r="A30">
        <v>20253</v>
      </c>
      <c r="B30" t="s">
        <v>212</v>
      </c>
      <c r="C30" t="s">
        <v>235</v>
      </c>
      <c r="D30" t="s">
        <v>339</v>
      </c>
      <c r="E30" s="381">
        <v>535507</v>
      </c>
      <c r="F30" s="381">
        <v>539861</v>
      </c>
      <c r="G30" s="383">
        <v>482683.49</v>
      </c>
      <c r="H30" s="364"/>
      <c r="I30" s="364"/>
      <c r="J30" s="365"/>
      <c r="K30" s="364"/>
      <c r="L30" s="364"/>
      <c r="M30" s="365"/>
      <c r="N30" s="364"/>
      <c r="O30" s="364"/>
      <c r="P30" s="364"/>
      <c r="Q30" s="364"/>
      <c r="R30" s="364"/>
      <c r="S30" s="364"/>
    </row>
    <row r="31" spans="1:19" x14ac:dyDescent="0.3">
      <c r="A31">
        <v>20253</v>
      </c>
      <c r="B31" t="s">
        <v>236</v>
      </c>
      <c r="C31" t="s">
        <v>105</v>
      </c>
      <c r="D31" t="s">
        <v>340</v>
      </c>
      <c r="E31" s="381">
        <v>1050246</v>
      </c>
      <c r="F31" s="381">
        <v>1074267</v>
      </c>
      <c r="G31" s="383">
        <v>874645.22</v>
      </c>
      <c r="H31" s="364"/>
      <c r="I31" s="364"/>
      <c r="J31" s="365"/>
      <c r="K31" s="364"/>
      <c r="L31" s="364"/>
      <c r="M31" s="365"/>
      <c r="N31" s="364"/>
      <c r="O31" s="364"/>
      <c r="P31" s="364"/>
      <c r="Q31" s="364"/>
      <c r="R31" s="364"/>
      <c r="S31" s="364"/>
    </row>
    <row r="32" spans="1:19" x14ac:dyDescent="0.3">
      <c r="A32">
        <v>20252</v>
      </c>
      <c r="B32" t="s">
        <v>176</v>
      </c>
      <c r="C32" t="s">
        <v>221</v>
      </c>
      <c r="D32" t="s">
        <v>331</v>
      </c>
      <c r="E32" s="364">
        <v>43071</v>
      </c>
      <c r="F32" s="364">
        <v>44264</v>
      </c>
      <c r="G32" s="366">
        <v>37091.82</v>
      </c>
      <c r="K32" s="364"/>
      <c r="L32" s="364"/>
      <c r="M32" s="364"/>
      <c r="N32" s="364"/>
      <c r="O32" s="364"/>
      <c r="P32" s="364"/>
      <c r="Q32" s="364"/>
      <c r="R32" s="364"/>
      <c r="S32" s="364"/>
    </row>
    <row r="33" spans="1:13" x14ac:dyDescent="0.3">
      <c r="A33">
        <v>20252</v>
      </c>
      <c r="B33" t="s">
        <v>222</v>
      </c>
      <c r="C33" t="s">
        <v>223</v>
      </c>
      <c r="D33" t="s">
        <v>332</v>
      </c>
      <c r="E33" s="364">
        <v>607097</v>
      </c>
      <c r="F33" s="364">
        <v>610824</v>
      </c>
      <c r="G33" s="366">
        <v>531149.55999999982</v>
      </c>
      <c r="K33" s="360"/>
      <c r="L33" s="360"/>
      <c r="M33" s="360"/>
    </row>
    <row r="34" spans="1:13" x14ac:dyDescent="0.3">
      <c r="A34">
        <v>20252</v>
      </c>
      <c r="B34" t="s">
        <v>224</v>
      </c>
      <c r="C34" t="s">
        <v>225</v>
      </c>
      <c r="D34" t="s">
        <v>333</v>
      </c>
      <c r="E34" s="364">
        <v>131391</v>
      </c>
      <c r="F34" s="364">
        <v>131720</v>
      </c>
      <c r="G34" s="366">
        <v>109460.82</v>
      </c>
    </row>
    <row r="35" spans="1:13" x14ac:dyDescent="0.3">
      <c r="A35">
        <v>20252</v>
      </c>
      <c r="B35" t="s">
        <v>226</v>
      </c>
      <c r="C35" t="s">
        <v>227</v>
      </c>
      <c r="D35" t="s">
        <v>334</v>
      </c>
      <c r="E35" s="364">
        <v>463575</v>
      </c>
      <c r="F35" s="364">
        <v>483448</v>
      </c>
      <c r="G35" s="366">
        <v>379605.28</v>
      </c>
    </row>
    <row r="36" spans="1:13" x14ac:dyDescent="0.3">
      <c r="A36">
        <v>20252</v>
      </c>
      <c r="B36" t="s">
        <v>228</v>
      </c>
      <c r="C36" t="s">
        <v>229</v>
      </c>
      <c r="D36" t="s">
        <v>335</v>
      </c>
      <c r="E36" s="364">
        <v>411353</v>
      </c>
      <c r="F36" s="364">
        <v>457855</v>
      </c>
      <c r="G36" s="366">
        <v>301538.17000000004</v>
      </c>
    </row>
    <row r="37" spans="1:13" x14ac:dyDescent="0.3">
      <c r="A37">
        <v>20252</v>
      </c>
      <c r="B37" t="s">
        <v>112</v>
      </c>
      <c r="C37" t="s">
        <v>230</v>
      </c>
      <c r="D37" t="s">
        <v>336</v>
      </c>
      <c r="E37" s="364">
        <v>99646</v>
      </c>
      <c r="F37" s="364">
        <v>100209</v>
      </c>
      <c r="G37" s="366">
        <v>88366.37999999999</v>
      </c>
    </row>
    <row r="38" spans="1:13" x14ac:dyDescent="0.3">
      <c r="A38">
        <v>20252</v>
      </c>
      <c r="B38" t="s">
        <v>231</v>
      </c>
      <c r="C38" t="s">
        <v>232</v>
      </c>
      <c r="D38" t="s">
        <v>337</v>
      </c>
      <c r="E38" s="364">
        <v>143403</v>
      </c>
      <c r="F38" s="364">
        <v>183086</v>
      </c>
      <c r="G38" s="366">
        <v>117389.58</v>
      </c>
    </row>
    <row r="39" spans="1:13" x14ac:dyDescent="0.3">
      <c r="A39">
        <v>20252</v>
      </c>
      <c r="B39" t="s">
        <v>233</v>
      </c>
      <c r="C39" t="s">
        <v>234</v>
      </c>
      <c r="D39" t="s">
        <v>338</v>
      </c>
      <c r="E39" s="364">
        <v>630152</v>
      </c>
      <c r="F39" s="364">
        <v>647831</v>
      </c>
      <c r="G39" s="366">
        <v>472007.34999999986</v>
      </c>
    </row>
    <row r="40" spans="1:13" x14ac:dyDescent="0.3">
      <c r="A40">
        <v>20252</v>
      </c>
      <c r="B40" t="s">
        <v>212</v>
      </c>
      <c r="C40" t="s">
        <v>235</v>
      </c>
      <c r="D40" t="s">
        <v>339</v>
      </c>
      <c r="E40" s="364">
        <v>534066</v>
      </c>
      <c r="F40" s="364">
        <v>538503</v>
      </c>
      <c r="G40" s="366">
        <v>489272.82000000007</v>
      </c>
    </row>
    <row r="41" spans="1:13" x14ac:dyDescent="0.3">
      <c r="A41">
        <v>20252</v>
      </c>
      <c r="B41" t="s">
        <v>236</v>
      </c>
      <c r="C41" t="s">
        <v>105</v>
      </c>
      <c r="D41" t="s">
        <v>340</v>
      </c>
      <c r="E41" s="364">
        <v>1063820</v>
      </c>
      <c r="F41" s="364">
        <v>1090143</v>
      </c>
      <c r="G41" s="366">
        <v>928419.83999999997</v>
      </c>
    </row>
    <row r="42" spans="1:13" x14ac:dyDescent="0.3">
      <c r="A42">
        <v>20251</v>
      </c>
      <c r="B42" t="s">
        <v>176</v>
      </c>
      <c r="C42" t="s">
        <v>221</v>
      </c>
      <c r="D42" t="s">
        <v>331</v>
      </c>
      <c r="E42">
        <v>37437</v>
      </c>
      <c r="F42">
        <v>38349</v>
      </c>
      <c r="G42" s="366">
        <v>31115.78</v>
      </c>
    </row>
    <row r="43" spans="1:13" x14ac:dyDescent="0.3">
      <c r="A43">
        <v>20251</v>
      </c>
      <c r="B43" t="s">
        <v>222</v>
      </c>
      <c r="C43" t="s">
        <v>223</v>
      </c>
      <c r="D43" t="s">
        <v>332</v>
      </c>
      <c r="E43">
        <v>610945</v>
      </c>
      <c r="F43">
        <v>614726</v>
      </c>
      <c r="G43" s="366">
        <v>529089.34</v>
      </c>
    </row>
    <row r="44" spans="1:13" x14ac:dyDescent="0.3">
      <c r="A44">
        <v>20251</v>
      </c>
      <c r="B44" t="s">
        <v>224</v>
      </c>
      <c r="C44" t="s">
        <v>225</v>
      </c>
      <c r="D44" t="s">
        <v>333</v>
      </c>
      <c r="E44">
        <v>132900</v>
      </c>
      <c r="F44">
        <v>133255</v>
      </c>
      <c r="G44" s="366">
        <v>102217.04</v>
      </c>
    </row>
    <row r="45" spans="1:13" x14ac:dyDescent="0.3">
      <c r="A45">
        <v>20251</v>
      </c>
      <c r="B45" t="s">
        <v>226</v>
      </c>
      <c r="C45" t="s">
        <v>227</v>
      </c>
      <c r="D45" t="s">
        <v>334</v>
      </c>
      <c r="E45">
        <v>463997</v>
      </c>
      <c r="F45">
        <v>483338</v>
      </c>
      <c r="G45" s="366">
        <v>376427.77</v>
      </c>
    </row>
    <row r="46" spans="1:13" x14ac:dyDescent="0.3">
      <c r="A46">
        <v>20251</v>
      </c>
      <c r="B46" t="s">
        <v>228</v>
      </c>
      <c r="C46" t="s">
        <v>229</v>
      </c>
      <c r="D46" t="s">
        <v>335</v>
      </c>
      <c r="E46">
        <v>406338</v>
      </c>
      <c r="F46">
        <v>449145</v>
      </c>
      <c r="G46" s="366">
        <v>292907.32</v>
      </c>
    </row>
    <row r="47" spans="1:13" x14ac:dyDescent="0.3">
      <c r="A47">
        <v>20251</v>
      </c>
      <c r="B47" t="s">
        <v>112</v>
      </c>
      <c r="C47" t="s">
        <v>230</v>
      </c>
      <c r="D47" t="s">
        <v>336</v>
      </c>
      <c r="E47">
        <v>100005</v>
      </c>
      <c r="F47">
        <v>100549</v>
      </c>
      <c r="G47" s="366">
        <v>88363.49</v>
      </c>
    </row>
    <row r="48" spans="1:13" x14ac:dyDescent="0.3">
      <c r="A48">
        <v>20251</v>
      </c>
      <c r="B48" t="s">
        <v>231</v>
      </c>
      <c r="C48" t="s">
        <v>232</v>
      </c>
      <c r="D48" t="s">
        <v>337</v>
      </c>
      <c r="E48">
        <v>140784</v>
      </c>
      <c r="F48">
        <v>178247</v>
      </c>
      <c r="G48" s="366">
        <v>110895.29</v>
      </c>
    </row>
    <row r="49" spans="1:7" x14ac:dyDescent="0.3">
      <c r="A49">
        <v>20251</v>
      </c>
      <c r="B49" t="s">
        <v>233</v>
      </c>
      <c r="C49" t="s">
        <v>234</v>
      </c>
      <c r="D49" t="s">
        <v>338</v>
      </c>
      <c r="E49">
        <v>635085</v>
      </c>
      <c r="F49">
        <v>652770</v>
      </c>
      <c r="G49" s="366">
        <v>470619.79</v>
      </c>
    </row>
    <row r="50" spans="1:7" x14ac:dyDescent="0.3">
      <c r="A50">
        <v>20251</v>
      </c>
      <c r="B50" t="s">
        <v>212</v>
      </c>
      <c r="C50" t="s">
        <v>235</v>
      </c>
      <c r="D50" t="s">
        <v>339</v>
      </c>
      <c r="E50">
        <v>538093</v>
      </c>
      <c r="F50">
        <v>542453</v>
      </c>
      <c r="G50" s="366">
        <v>491027.17</v>
      </c>
    </row>
    <row r="51" spans="1:7" x14ac:dyDescent="0.3">
      <c r="A51">
        <v>20251</v>
      </c>
      <c r="B51" t="s">
        <v>236</v>
      </c>
      <c r="C51" t="s">
        <v>105</v>
      </c>
      <c r="D51" t="s">
        <v>340</v>
      </c>
      <c r="E51">
        <v>1067542</v>
      </c>
      <c r="F51">
        <v>1095848</v>
      </c>
      <c r="G51" s="366">
        <v>924480.87</v>
      </c>
    </row>
    <row r="52" spans="1:7" x14ac:dyDescent="0.3">
      <c r="A52">
        <v>20244</v>
      </c>
      <c r="B52" t="s">
        <v>176</v>
      </c>
      <c r="C52" t="s">
        <v>221</v>
      </c>
      <c r="D52" t="s">
        <v>331</v>
      </c>
      <c r="E52">
        <v>31100</v>
      </c>
      <c r="F52">
        <v>31708</v>
      </c>
      <c r="G52" s="366">
        <v>32962.559999999998</v>
      </c>
    </row>
    <row r="53" spans="1:7" x14ac:dyDescent="0.3">
      <c r="A53">
        <v>20244</v>
      </c>
      <c r="B53" t="s">
        <v>222</v>
      </c>
      <c r="C53" t="s">
        <v>223</v>
      </c>
      <c r="D53" t="s">
        <v>332</v>
      </c>
      <c r="E53">
        <v>614086</v>
      </c>
      <c r="F53">
        <v>617441</v>
      </c>
      <c r="G53" s="366">
        <v>529377.12</v>
      </c>
    </row>
    <row r="54" spans="1:7" x14ac:dyDescent="0.3">
      <c r="A54">
        <v>20244</v>
      </c>
      <c r="B54" t="s">
        <v>224</v>
      </c>
      <c r="C54" t="s">
        <v>225</v>
      </c>
      <c r="D54" t="s">
        <v>333</v>
      </c>
      <c r="E54">
        <v>133617</v>
      </c>
      <c r="F54">
        <v>133894</v>
      </c>
      <c r="G54" s="366">
        <v>108392.46</v>
      </c>
    </row>
    <row r="55" spans="1:7" x14ac:dyDescent="0.3">
      <c r="A55">
        <v>20244</v>
      </c>
      <c r="B55" t="s">
        <v>226</v>
      </c>
      <c r="C55" t="s">
        <v>227</v>
      </c>
      <c r="D55" t="s">
        <v>334</v>
      </c>
      <c r="E55">
        <v>465951</v>
      </c>
      <c r="F55">
        <v>484686</v>
      </c>
      <c r="G55" s="366">
        <v>380945.61</v>
      </c>
    </row>
    <row r="56" spans="1:7" x14ac:dyDescent="0.3">
      <c r="A56">
        <v>20244</v>
      </c>
      <c r="B56" t="s">
        <v>228</v>
      </c>
      <c r="C56" t="s">
        <v>229</v>
      </c>
      <c r="D56" t="s">
        <v>335</v>
      </c>
      <c r="E56">
        <v>401486</v>
      </c>
      <c r="F56">
        <v>440893</v>
      </c>
      <c r="G56" s="366">
        <v>306397.65000000002</v>
      </c>
    </row>
    <row r="57" spans="1:7" x14ac:dyDescent="0.3">
      <c r="A57">
        <v>20244</v>
      </c>
      <c r="B57" t="s">
        <v>112</v>
      </c>
      <c r="C57" t="s">
        <v>230</v>
      </c>
      <c r="D57" t="s">
        <v>336</v>
      </c>
      <c r="E57">
        <v>99758</v>
      </c>
      <c r="F57">
        <v>100305</v>
      </c>
      <c r="G57" s="366">
        <v>88229.85</v>
      </c>
    </row>
    <row r="58" spans="1:7" x14ac:dyDescent="0.3">
      <c r="A58">
        <v>20244</v>
      </c>
      <c r="B58" t="s">
        <v>231</v>
      </c>
      <c r="C58" t="s">
        <v>232</v>
      </c>
      <c r="D58" t="s">
        <v>337</v>
      </c>
      <c r="E58">
        <v>141674</v>
      </c>
      <c r="F58">
        <v>174045</v>
      </c>
      <c r="G58" s="366">
        <v>115336.08</v>
      </c>
    </row>
    <row r="59" spans="1:7" x14ac:dyDescent="0.3">
      <c r="A59">
        <v>20244</v>
      </c>
      <c r="B59" t="s">
        <v>233</v>
      </c>
      <c r="C59" t="s">
        <v>234</v>
      </c>
      <c r="D59" t="s">
        <v>338</v>
      </c>
      <c r="E59">
        <v>627599</v>
      </c>
      <c r="F59">
        <v>644473</v>
      </c>
      <c r="G59" s="366">
        <v>470251.77</v>
      </c>
    </row>
    <row r="60" spans="1:7" x14ac:dyDescent="0.3">
      <c r="A60">
        <v>20244</v>
      </c>
      <c r="B60" t="s">
        <v>212</v>
      </c>
      <c r="C60" t="s">
        <v>235</v>
      </c>
      <c r="D60" t="s">
        <v>339</v>
      </c>
      <c r="E60">
        <v>536140</v>
      </c>
      <c r="F60">
        <v>540462</v>
      </c>
      <c r="G60" s="366">
        <v>490061.06</v>
      </c>
    </row>
    <row r="61" spans="1:7" x14ac:dyDescent="0.3">
      <c r="A61">
        <v>20244</v>
      </c>
      <c r="B61" t="s">
        <v>236</v>
      </c>
      <c r="C61" t="s">
        <v>105</v>
      </c>
      <c r="D61" t="s">
        <v>340</v>
      </c>
      <c r="E61">
        <v>1065307</v>
      </c>
      <c r="F61">
        <v>1092424</v>
      </c>
      <c r="G61" s="366">
        <v>929928.99</v>
      </c>
    </row>
    <row r="62" spans="1:7" x14ac:dyDescent="0.3">
      <c r="A62">
        <v>20243</v>
      </c>
      <c r="B62" t="s">
        <v>176</v>
      </c>
      <c r="C62" t="s">
        <v>221</v>
      </c>
      <c r="D62" t="s">
        <v>331</v>
      </c>
      <c r="E62">
        <v>42562</v>
      </c>
      <c r="F62">
        <v>43628</v>
      </c>
      <c r="G62" s="366">
        <v>39465.26</v>
      </c>
    </row>
    <row r="63" spans="1:7" x14ac:dyDescent="0.3">
      <c r="A63">
        <v>20243</v>
      </c>
      <c r="B63" t="s">
        <v>222</v>
      </c>
      <c r="C63" t="s">
        <v>223</v>
      </c>
      <c r="D63" t="s">
        <v>332</v>
      </c>
      <c r="E63">
        <v>616266</v>
      </c>
      <c r="F63">
        <v>619776</v>
      </c>
      <c r="G63" s="366">
        <v>529525.89</v>
      </c>
    </row>
    <row r="64" spans="1:7" x14ac:dyDescent="0.3">
      <c r="A64">
        <v>20243</v>
      </c>
      <c r="B64" t="s">
        <v>224</v>
      </c>
      <c r="C64" t="s">
        <v>225</v>
      </c>
      <c r="D64" t="s">
        <v>333</v>
      </c>
      <c r="E64">
        <v>134913</v>
      </c>
      <c r="F64">
        <v>135282</v>
      </c>
      <c r="G64" s="366">
        <v>107761.42</v>
      </c>
    </row>
    <row r="65" spans="1:7" x14ac:dyDescent="0.3">
      <c r="A65">
        <v>20243</v>
      </c>
      <c r="B65" t="s">
        <v>226</v>
      </c>
      <c r="C65" t="s">
        <v>227</v>
      </c>
      <c r="D65" t="s">
        <v>334</v>
      </c>
      <c r="E65">
        <v>461714</v>
      </c>
      <c r="F65">
        <v>479618</v>
      </c>
      <c r="G65" s="366">
        <v>371165.26</v>
      </c>
    </row>
    <row r="66" spans="1:7" x14ac:dyDescent="0.3">
      <c r="A66">
        <v>20243</v>
      </c>
      <c r="B66" t="s">
        <v>228</v>
      </c>
      <c r="C66" t="s">
        <v>229</v>
      </c>
      <c r="D66" t="s">
        <v>335</v>
      </c>
      <c r="E66">
        <v>412196</v>
      </c>
      <c r="F66">
        <v>455749</v>
      </c>
      <c r="G66" s="366">
        <v>289245.62</v>
      </c>
    </row>
    <row r="67" spans="1:7" x14ac:dyDescent="0.3">
      <c r="A67">
        <v>20243</v>
      </c>
      <c r="B67" t="s">
        <v>112</v>
      </c>
      <c r="C67" t="s">
        <v>230</v>
      </c>
      <c r="D67" t="s">
        <v>336</v>
      </c>
      <c r="E67">
        <v>99560</v>
      </c>
      <c r="F67">
        <v>100121</v>
      </c>
      <c r="G67" s="366">
        <v>87259.67</v>
      </c>
    </row>
    <row r="68" spans="1:7" x14ac:dyDescent="0.3">
      <c r="A68">
        <v>20243</v>
      </c>
      <c r="B68" t="s">
        <v>231</v>
      </c>
      <c r="C68" t="s">
        <v>232</v>
      </c>
      <c r="D68" t="s">
        <v>337</v>
      </c>
      <c r="E68">
        <v>142733</v>
      </c>
      <c r="F68">
        <v>179347</v>
      </c>
      <c r="G68" s="366">
        <v>113182.15</v>
      </c>
    </row>
    <row r="69" spans="1:7" x14ac:dyDescent="0.3">
      <c r="A69">
        <v>20243</v>
      </c>
      <c r="B69" t="s">
        <v>233</v>
      </c>
      <c r="C69" t="s">
        <v>234</v>
      </c>
      <c r="D69" t="s">
        <v>338</v>
      </c>
      <c r="E69">
        <v>626887</v>
      </c>
      <c r="F69">
        <v>643660</v>
      </c>
      <c r="G69" s="366">
        <v>459671.91</v>
      </c>
    </row>
    <row r="70" spans="1:7" x14ac:dyDescent="0.3">
      <c r="A70">
        <v>20243</v>
      </c>
      <c r="B70" t="s">
        <v>212</v>
      </c>
      <c r="C70" t="s">
        <v>235</v>
      </c>
      <c r="D70" t="s">
        <v>339</v>
      </c>
      <c r="E70">
        <v>538238</v>
      </c>
      <c r="F70">
        <v>542589</v>
      </c>
      <c r="G70" s="366">
        <v>485037.37</v>
      </c>
    </row>
    <row r="71" spans="1:7" x14ac:dyDescent="0.3">
      <c r="A71">
        <v>20243</v>
      </c>
      <c r="B71" t="s">
        <v>236</v>
      </c>
      <c r="C71" t="s">
        <v>105</v>
      </c>
      <c r="D71" t="s">
        <v>340</v>
      </c>
      <c r="E71">
        <v>1058733</v>
      </c>
      <c r="F71">
        <v>1084504</v>
      </c>
      <c r="G71" s="366">
        <v>877688.14</v>
      </c>
    </row>
    <row r="72" spans="1:7" x14ac:dyDescent="0.3">
      <c r="A72">
        <v>20242</v>
      </c>
      <c r="B72" t="s">
        <v>176</v>
      </c>
      <c r="C72" t="s">
        <v>221</v>
      </c>
      <c r="D72" t="s">
        <v>331</v>
      </c>
      <c r="E72">
        <v>41020</v>
      </c>
      <c r="F72">
        <v>42144</v>
      </c>
      <c r="G72" s="366">
        <v>35758.42</v>
      </c>
    </row>
    <row r="73" spans="1:7" x14ac:dyDescent="0.3">
      <c r="A73">
        <v>20242</v>
      </c>
      <c r="B73" t="s">
        <v>222</v>
      </c>
      <c r="C73" t="s">
        <v>223</v>
      </c>
      <c r="D73" t="s">
        <v>332</v>
      </c>
      <c r="E73">
        <v>616443</v>
      </c>
      <c r="F73">
        <v>619714</v>
      </c>
      <c r="G73" s="366">
        <v>535914.37</v>
      </c>
    </row>
    <row r="74" spans="1:7" x14ac:dyDescent="0.3">
      <c r="A74">
        <v>20242</v>
      </c>
      <c r="B74" t="s">
        <v>224</v>
      </c>
      <c r="C74" t="s">
        <v>225</v>
      </c>
      <c r="D74" t="s">
        <v>333</v>
      </c>
      <c r="E74">
        <v>135797</v>
      </c>
      <c r="F74">
        <v>136128</v>
      </c>
      <c r="G74" s="366">
        <v>109840.5</v>
      </c>
    </row>
    <row r="75" spans="1:7" x14ac:dyDescent="0.3">
      <c r="A75">
        <v>20242</v>
      </c>
      <c r="B75" t="s">
        <v>226</v>
      </c>
      <c r="C75" t="s">
        <v>227</v>
      </c>
      <c r="D75" t="s">
        <v>334</v>
      </c>
      <c r="E75">
        <v>462686</v>
      </c>
      <c r="F75">
        <v>479710</v>
      </c>
      <c r="G75" s="366">
        <v>378984.3</v>
      </c>
    </row>
    <row r="76" spans="1:7" x14ac:dyDescent="0.3">
      <c r="A76">
        <v>20242</v>
      </c>
      <c r="B76" t="s">
        <v>228</v>
      </c>
      <c r="C76" t="s">
        <v>229</v>
      </c>
      <c r="D76" t="s">
        <v>335</v>
      </c>
      <c r="E76">
        <v>403986</v>
      </c>
      <c r="F76">
        <v>449255</v>
      </c>
      <c r="G76" s="366">
        <v>298187.90000000002</v>
      </c>
    </row>
    <row r="77" spans="1:7" x14ac:dyDescent="0.3">
      <c r="A77">
        <v>20242</v>
      </c>
      <c r="B77" t="s">
        <v>112</v>
      </c>
      <c r="C77" t="s">
        <v>230</v>
      </c>
      <c r="D77" t="s">
        <v>336</v>
      </c>
      <c r="E77">
        <v>99335</v>
      </c>
      <c r="F77">
        <v>99910</v>
      </c>
      <c r="G77" s="366">
        <v>87992.88</v>
      </c>
    </row>
    <row r="78" spans="1:7" x14ac:dyDescent="0.3">
      <c r="A78">
        <v>20242</v>
      </c>
      <c r="B78" t="s">
        <v>231</v>
      </c>
      <c r="C78" t="s">
        <v>232</v>
      </c>
      <c r="D78" t="s">
        <v>337</v>
      </c>
      <c r="E78">
        <v>142489</v>
      </c>
      <c r="F78">
        <v>179970</v>
      </c>
      <c r="G78" s="366">
        <v>115932.2</v>
      </c>
    </row>
    <row r="79" spans="1:7" x14ac:dyDescent="0.3">
      <c r="A79">
        <v>20242</v>
      </c>
      <c r="B79" t="s">
        <v>233</v>
      </c>
      <c r="C79" t="s">
        <v>234</v>
      </c>
      <c r="D79" t="s">
        <v>338</v>
      </c>
      <c r="E79">
        <v>620745</v>
      </c>
      <c r="F79">
        <v>638036</v>
      </c>
      <c r="G79" s="366">
        <v>465062.03</v>
      </c>
    </row>
    <row r="80" spans="1:7" x14ac:dyDescent="0.3">
      <c r="A80">
        <v>20242</v>
      </c>
      <c r="B80" t="s">
        <v>212</v>
      </c>
      <c r="C80" t="s">
        <v>235</v>
      </c>
      <c r="D80" t="s">
        <v>339</v>
      </c>
      <c r="E80">
        <v>535565</v>
      </c>
      <c r="F80">
        <v>540019</v>
      </c>
      <c r="G80" s="366">
        <v>491465.85</v>
      </c>
    </row>
    <row r="81" spans="1:7" x14ac:dyDescent="0.3">
      <c r="A81">
        <v>20242</v>
      </c>
      <c r="B81" t="s">
        <v>236</v>
      </c>
      <c r="C81" t="s">
        <v>105</v>
      </c>
      <c r="D81" t="s">
        <v>340</v>
      </c>
      <c r="E81">
        <v>1060513</v>
      </c>
      <c r="F81">
        <v>1087538</v>
      </c>
      <c r="G81" s="366">
        <v>925214.12</v>
      </c>
    </row>
    <row r="82" spans="1:7" x14ac:dyDescent="0.3">
      <c r="A82">
        <v>20241</v>
      </c>
      <c r="B82" t="s">
        <v>176</v>
      </c>
      <c r="C82" t="s">
        <v>221</v>
      </c>
      <c r="D82" t="s">
        <v>331</v>
      </c>
      <c r="E82">
        <v>36505</v>
      </c>
      <c r="F82">
        <v>37364</v>
      </c>
      <c r="G82" s="366">
        <v>30414.19</v>
      </c>
    </row>
    <row r="83" spans="1:7" x14ac:dyDescent="0.3">
      <c r="A83">
        <v>20241</v>
      </c>
      <c r="B83" t="s">
        <v>222</v>
      </c>
      <c r="C83" t="s">
        <v>223</v>
      </c>
      <c r="D83" t="s">
        <v>332</v>
      </c>
      <c r="E83">
        <v>622868</v>
      </c>
      <c r="F83">
        <v>626178</v>
      </c>
      <c r="G83" s="366">
        <v>536962.41</v>
      </c>
    </row>
    <row r="84" spans="1:7" x14ac:dyDescent="0.3">
      <c r="A84">
        <v>20241</v>
      </c>
      <c r="B84" t="s">
        <v>224</v>
      </c>
      <c r="C84" t="s">
        <v>225</v>
      </c>
      <c r="D84" t="s">
        <v>333</v>
      </c>
      <c r="E84">
        <v>137803</v>
      </c>
      <c r="F84">
        <v>138128</v>
      </c>
      <c r="G84" s="366">
        <v>104163.77</v>
      </c>
    </row>
    <row r="85" spans="1:7" x14ac:dyDescent="0.3">
      <c r="A85">
        <v>20241</v>
      </c>
      <c r="B85" t="s">
        <v>226</v>
      </c>
      <c r="C85" t="s">
        <v>227</v>
      </c>
      <c r="D85" t="s">
        <v>334</v>
      </c>
      <c r="E85">
        <v>463745</v>
      </c>
      <c r="F85">
        <v>481043</v>
      </c>
      <c r="G85" s="366">
        <v>376864.01</v>
      </c>
    </row>
    <row r="86" spans="1:7" x14ac:dyDescent="0.3">
      <c r="A86">
        <v>20241</v>
      </c>
      <c r="B86" t="s">
        <v>228</v>
      </c>
      <c r="C86" t="s">
        <v>229</v>
      </c>
      <c r="D86" t="s">
        <v>335</v>
      </c>
      <c r="E86">
        <v>400135</v>
      </c>
      <c r="F86">
        <v>441467</v>
      </c>
      <c r="G86" s="366">
        <v>289393.5</v>
      </c>
    </row>
    <row r="87" spans="1:7" x14ac:dyDescent="0.3">
      <c r="A87">
        <v>20241</v>
      </c>
      <c r="B87" t="s">
        <v>112</v>
      </c>
      <c r="C87" t="s">
        <v>230</v>
      </c>
      <c r="D87" t="s">
        <v>336</v>
      </c>
      <c r="E87">
        <v>99894</v>
      </c>
      <c r="F87">
        <v>100486</v>
      </c>
      <c r="G87" s="366">
        <v>88294.79</v>
      </c>
    </row>
    <row r="88" spans="1:7" x14ac:dyDescent="0.3">
      <c r="A88">
        <v>20241</v>
      </c>
      <c r="B88" t="s">
        <v>231</v>
      </c>
      <c r="C88" t="s">
        <v>232</v>
      </c>
      <c r="D88" t="s">
        <v>337</v>
      </c>
      <c r="E88">
        <v>140025</v>
      </c>
      <c r="F88">
        <v>175414</v>
      </c>
      <c r="G88" s="366">
        <v>109787.12</v>
      </c>
    </row>
    <row r="89" spans="1:7" x14ac:dyDescent="0.3">
      <c r="A89">
        <v>20241</v>
      </c>
      <c r="B89" t="s">
        <v>233</v>
      </c>
      <c r="C89" t="s">
        <v>234</v>
      </c>
      <c r="D89" t="s">
        <v>338</v>
      </c>
      <c r="E89">
        <v>623091</v>
      </c>
      <c r="F89">
        <v>640377</v>
      </c>
      <c r="G89" s="366">
        <v>461835.71</v>
      </c>
    </row>
    <row r="90" spans="1:7" x14ac:dyDescent="0.3">
      <c r="A90">
        <v>20241</v>
      </c>
      <c r="B90" t="s">
        <v>212</v>
      </c>
      <c r="C90" t="s">
        <v>235</v>
      </c>
      <c r="D90" t="s">
        <v>339</v>
      </c>
      <c r="E90">
        <v>538941</v>
      </c>
      <c r="F90">
        <v>543332</v>
      </c>
      <c r="G90" s="366">
        <v>493665.32</v>
      </c>
    </row>
    <row r="91" spans="1:7" x14ac:dyDescent="0.3">
      <c r="A91">
        <v>20241</v>
      </c>
      <c r="B91" t="s">
        <v>236</v>
      </c>
      <c r="C91" t="s">
        <v>105</v>
      </c>
      <c r="D91" t="s">
        <v>340</v>
      </c>
      <c r="E91">
        <v>1064199</v>
      </c>
      <c r="F91">
        <v>1092804</v>
      </c>
      <c r="G91" s="366">
        <v>924713.06</v>
      </c>
    </row>
    <row r="92" spans="1:7" x14ac:dyDescent="0.3">
      <c r="A92">
        <v>20234</v>
      </c>
      <c r="B92" t="s">
        <v>176</v>
      </c>
      <c r="C92" t="s">
        <v>221</v>
      </c>
      <c r="D92" t="s">
        <v>331</v>
      </c>
      <c r="E92">
        <v>30481</v>
      </c>
      <c r="F92">
        <v>31070</v>
      </c>
      <c r="G92" s="366">
        <v>33101.519999999997</v>
      </c>
    </row>
    <row r="93" spans="1:7" x14ac:dyDescent="0.3">
      <c r="A93">
        <v>20234</v>
      </c>
      <c r="B93" t="s">
        <v>222</v>
      </c>
      <c r="C93" t="s">
        <v>223</v>
      </c>
      <c r="D93" t="s">
        <v>332</v>
      </c>
      <c r="E93">
        <v>623208</v>
      </c>
      <c r="F93">
        <v>626389</v>
      </c>
      <c r="G93" s="366">
        <v>540990.65</v>
      </c>
    </row>
    <row r="94" spans="1:7" x14ac:dyDescent="0.3">
      <c r="A94">
        <v>20234</v>
      </c>
      <c r="B94" t="s">
        <v>224</v>
      </c>
      <c r="C94" t="s">
        <v>225</v>
      </c>
      <c r="D94" t="s">
        <v>333</v>
      </c>
      <c r="E94">
        <v>138024</v>
      </c>
      <c r="F94">
        <v>138306</v>
      </c>
      <c r="G94" s="366">
        <v>110600.96000000001</v>
      </c>
    </row>
    <row r="95" spans="1:7" x14ac:dyDescent="0.3">
      <c r="A95">
        <v>20234</v>
      </c>
      <c r="B95" t="s">
        <v>226</v>
      </c>
      <c r="C95" t="s">
        <v>227</v>
      </c>
      <c r="D95" t="s">
        <v>334</v>
      </c>
      <c r="E95">
        <v>466410</v>
      </c>
      <c r="F95">
        <v>483517</v>
      </c>
      <c r="G95" s="366">
        <v>383767.58</v>
      </c>
    </row>
    <row r="96" spans="1:7" x14ac:dyDescent="0.3">
      <c r="A96">
        <v>20234</v>
      </c>
      <c r="B96" t="s">
        <v>228</v>
      </c>
      <c r="C96" t="s">
        <v>229</v>
      </c>
      <c r="D96" t="s">
        <v>335</v>
      </c>
      <c r="E96">
        <v>396604</v>
      </c>
      <c r="F96">
        <v>431932</v>
      </c>
      <c r="G96" s="366">
        <v>305664.77</v>
      </c>
    </row>
    <row r="97" spans="1:7" x14ac:dyDescent="0.3">
      <c r="A97">
        <v>20234</v>
      </c>
      <c r="B97" t="s">
        <v>112</v>
      </c>
      <c r="C97" t="s">
        <v>230</v>
      </c>
      <c r="D97" t="s">
        <v>336</v>
      </c>
      <c r="E97">
        <v>99589</v>
      </c>
      <c r="F97">
        <v>100196</v>
      </c>
      <c r="G97" s="366">
        <v>88227.38</v>
      </c>
    </row>
    <row r="98" spans="1:7" x14ac:dyDescent="0.3">
      <c r="A98">
        <v>20234</v>
      </c>
      <c r="B98" t="s">
        <v>231</v>
      </c>
      <c r="C98" t="s">
        <v>232</v>
      </c>
      <c r="D98" t="s">
        <v>337</v>
      </c>
      <c r="E98">
        <v>139852</v>
      </c>
      <c r="F98">
        <v>171244</v>
      </c>
      <c r="G98" s="366">
        <v>115440.43</v>
      </c>
    </row>
    <row r="99" spans="1:7" x14ac:dyDescent="0.3">
      <c r="A99">
        <v>20234</v>
      </c>
      <c r="B99" t="s">
        <v>233</v>
      </c>
      <c r="C99" t="s">
        <v>234</v>
      </c>
      <c r="D99" t="s">
        <v>338</v>
      </c>
      <c r="E99">
        <v>620971</v>
      </c>
      <c r="F99">
        <v>637686</v>
      </c>
      <c r="G99" s="366">
        <v>467107.01</v>
      </c>
    </row>
    <row r="100" spans="1:7" x14ac:dyDescent="0.3">
      <c r="A100">
        <v>20234</v>
      </c>
      <c r="B100" t="s">
        <v>212</v>
      </c>
      <c r="C100" t="s">
        <v>235</v>
      </c>
      <c r="D100" t="s">
        <v>339</v>
      </c>
      <c r="E100">
        <v>536928</v>
      </c>
      <c r="F100">
        <v>541353</v>
      </c>
      <c r="G100" s="366">
        <v>493123</v>
      </c>
    </row>
    <row r="101" spans="1:7" x14ac:dyDescent="0.3">
      <c r="A101">
        <v>20234</v>
      </c>
      <c r="B101" t="s">
        <v>236</v>
      </c>
      <c r="C101" t="s">
        <v>105</v>
      </c>
      <c r="D101" t="s">
        <v>340</v>
      </c>
      <c r="E101">
        <v>1057094</v>
      </c>
      <c r="F101">
        <v>1084183</v>
      </c>
      <c r="G101" s="366">
        <v>922446.12</v>
      </c>
    </row>
    <row r="102" spans="1:7" x14ac:dyDescent="0.3">
      <c r="A102">
        <v>20233</v>
      </c>
      <c r="B102" t="s">
        <v>176</v>
      </c>
      <c r="C102" t="s">
        <v>221</v>
      </c>
      <c r="D102" t="s">
        <v>331</v>
      </c>
      <c r="E102">
        <v>46305</v>
      </c>
      <c r="F102">
        <v>47661</v>
      </c>
      <c r="G102" s="366">
        <v>40148.68</v>
      </c>
    </row>
    <row r="103" spans="1:7" x14ac:dyDescent="0.3">
      <c r="A103">
        <v>20233</v>
      </c>
      <c r="B103" t="s">
        <v>222</v>
      </c>
      <c r="C103" t="s">
        <v>223</v>
      </c>
      <c r="D103" t="s">
        <v>332</v>
      </c>
      <c r="E103">
        <v>624603</v>
      </c>
      <c r="F103">
        <v>627830</v>
      </c>
      <c r="G103" s="366">
        <v>541199.17000000004</v>
      </c>
    </row>
    <row r="104" spans="1:7" x14ac:dyDescent="0.3">
      <c r="A104">
        <v>20233</v>
      </c>
      <c r="B104" t="s">
        <v>224</v>
      </c>
      <c r="C104" t="s">
        <v>225</v>
      </c>
      <c r="D104" t="s">
        <v>333</v>
      </c>
      <c r="E104">
        <v>139417</v>
      </c>
      <c r="F104">
        <v>139808</v>
      </c>
      <c r="G104" s="366">
        <v>111977.13</v>
      </c>
    </row>
    <row r="105" spans="1:7" x14ac:dyDescent="0.3">
      <c r="A105">
        <v>20233</v>
      </c>
      <c r="B105" t="s">
        <v>226</v>
      </c>
      <c r="C105" t="s">
        <v>227</v>
      </c>
      <c r="D105" t="s">
        <v>334</v>
      </c>
      <c r="E105">
        <v>467990</v>
      </c>
      <c r="F105">
        <v>484293</v>
      </c>
      <c r="G105" s="366">
        <v>381384.91</v>
      </c>
    </row>
    <row r="106" spans="1:7" x14ac:dyDescent="0.3">
      <c r="A106">
        <v>20233</v>
      </c>
      <c r="B106" t="s">
        <v>228</v>
      </c>
      <c r="C106" t="s">
        <v>229</v>
      </c>
      <c r="D106" t="s">
        <v>335</v>
      </c>
      <c r="E106">
        <v>405459</v>
      </c>
      <c r="F106">
        <v>446543</v>
      </c>
      <c r="G106" s="366">
        <v>288268.08</v>
      </c>
    </row>
    <row r="107" spans="1:7" x14ac:dyDescent="0.3">
      <c r="A107">
        <v>20233</v>
      </c>
      <c r="B107" t="s">
        <v>112</v>
      </c>
      <c r="C107" t="s">
        <v>230</v>
      </c>
      <c r="D107" t="s">
        <v>336</v>
      </c>
      <c r="E107">
        <v>99470</v>
      </c>
      <c r="F107">
        <v>100095</v>
      </c>
      <c r="G107" s="366">
        <v>87330.6</v>
      </c>
    </row>
    <row r="108" spans="1:7" x14ac:dyDescent="0.3">
      <c r="A108">
        <v>20233</v>
      </c>
      <c r="B108" t="s">
        <v>231</v>
      </c>
      <c r="C108" t="s">
        <v>232</v>
      </c>
      <c r="D108" t="s">
        <v>337</v>
      </c>
      <c r="E108">
        <v>142086</v>
      </c>
      <c r="F108">
        <v>179594</v>
      </c>
      <c r="G108" s="366">
        <v>114554.13</v>
      </c>
    </row>
    <row r="109" spans="1:7" x14ac:dyDescent="0.3">
      <c r="A109">
        <v>20233</v>
      </c>
      <c r="B109" t="s">
        <v>233</v>
      </c>
      <c r="C109" t="s">
        <v>234</v>
      </c>
      <c r="D109" t="s">
        <v>338</v>
      </c>
      <c r="E109">
        <v>617868</v>
      </c>
      <c r="F109">
        <v>634557</v>
      </c>
      <c r="G109" s="366">
        <v>454839.4</v>
      </c>
    </row>
    <row r="110" spans="1:7" x14ac:dyDescent="0.3">
      <c r="A110">
        <v>20233</v>
      </c>
      <c r="B110" t="s">
        <v>212</v>
      </c>
      <c r="C110" t="s">
        <v>235</v>
      </c>
      <c r="D110" t="s">
        <v>339</v>
      </c>
      <c r="E110">
        <v>534628</v>
      </c>
      <c r="F110">
        <v>538875</v>
      </c>
      <c r="G110" s="366">
        <v>483706.81</v>
      </c>
    </row>
    <row r="111" spans="1:7" x14ac:dyDescent="0.3">
      <c r="A111">
        <v>20233</v>
      </c>
      <c r="B111" t="s">
        <v>236</v>
      </c>
      <c r="C111" t="s">
        <v>105</v>
      </c>
      <c r="D111" t="s">
        <v>340</v>
      </c>
      <c r="E111">
        <v>1049837</v>
      </c>
      <c r="F111">
        <v>1076212</v>
      </c>
      <c r="G111" s="366">
        <v>871324.59</v>
      </c>
    </row>
    <row r="112" spans="1:7" x14ac:dyDescent="0.3">
      <c r="A112">
        <v>20232</v>
      </c>
      <c r="B112" t="s">
        <v>176</v>
      </c>
      <c r="C112" t="s">
        <v>221</v>
      </c>
      <c r="D112" t="s">
        <v>331</v>
      </c>
      <c r="E112">
        <v>41325</v>
      </c>
      <c r="F112">
        <v>42323</v>
      </c>
      <c r="G112" s="366">
        <v>35252.53</v>
      </c>
    </row>
    <row r="113" spans="1:7" x14ac:dyDescent="0.3">
      <c r="A113">
        <v>20232</v>
      </c>
      <c r="B113" t="s">
        <v>222</v>
      </c>
      <c r="C113" t="s">
        <v>223</v>
      </c>
      <c r="D113" t="s">
        <v>332</v>
      </c>
      <c r="E113">
        <v>625852</v>
      </c>
      <c r="F113">
        <v>629128</v>
      </c>
      <c r="G113" s="366">
        <v>544410.42000000004</v>
      </c>
    </row>
    <row r="114" spans="1:7" x14ac:dyDescent="0.3">
      <c r="A114">
        <v>20232</v>
      </c>
      <c r="B114" t="s">
        <v>224</v>
      </c>
      <c r="C114" t="s">
        <v>225</v>
      </c>
      <c r="D114" t="s">
        <v>333</v>
      </c>
      <c r="E114">
        <v>140430</v>
      </c>
      <c r="F114">
        <v>140831</v>
      </c>
      <c r="G114" s="366">
        <v>115224.34</v>
      </c>
    </row>
    <row r="115" spans="1:7" x14ac:dyDescent="0.3">
      <c r="A115">
        <v>20232</v>
      </c>
      <c r="B115" t="s">
        <v>226</v>
      </c>
      <c r="C115" t="s">
        <v>227</v>
      </c>
      <c r="D115" t="s">
        <v>334</v>
      </c>
      <c r="E115">
        <v>469294</v>
      </c>
      <c r="F115">
        <v>484767</v>
      </c>
      <c r="G115" s="366">
        <v>384255.18</v>
      </c>
    </row>
    <row r="116" spans="1:7" x14ac:dyDescent="0.3">
      <c r="A116">
        <v>20232</v>
      </c>
      <c r="B116" t="s">
        <v>228</v>
      </c>
      <c r="C116" t="s">
        <v>229</v>
      </c>
      <c r="D116" t="s">
        <v>335</v>
      </c>
      <c r="E116">
        <v>403202</v>
      </c>
      <c r="F116">
        <v>443375</v>
      </c>
      <c r="G116" s="366">
        <v>297290.15000000002</v>
      </c>
    </row>
    <row r="117" spans="1:7" x14ac:dyDescent="0.3">
      <c r="A117">
        <v>20232</v>
      </c>
      <c r="B117" t="s">
        <v>112</v>
      </c>
      <c r="C117" t="s">
        <v>230</v>
      </c>
      <c r="D117" t="s">
        <v>336</v>
      </c>
      <c r="E117">
        <v>99356</v>
      </c>
      <c r="F117">
        <v>99985</v>
      </c>
      <c r="G117" s="366">
        <v>87970.03</v>
      </c>
    </row>
    <row r="118" spans="1:7" x14ac:dyDescent="0.3">
      <c r="A118">
        <v>20232</v>
      </c>
      <c r="B118" t="s">
        <v>231</v>
      </c>
      <c r="C118" t="s">
        <v>232</v>
      </c>
      <c r="D118" t="s">
        <v>337</v>
      </c>
      <c r="E118">
        <v>142009</v>
      </c>
      <c r="F118">
        <v>179248</v>
      </c>
      <c r="G118" s="366">
        <v>115319.23</v>
      </c>
    </row>
    <row r="119" spans="1:7" x14ac:dyDescent="0.3">
      <c r="A119">
        <v>20232</v>
      </c>
      <c r="B119" t="s">
        <v>233</v>
      </c>
      <c r="C119" t="s">
        <v>234</v>
      </c>
      <c r="D119" t="s">
        <v>338</v>
      </c>
      <c r="E119">
        <v>616284</v>
      </c>
      <c r="F119">
        <v>633756</v>
      </c>
      <c r="G119" s="366">
        <v>459621.4</v>
      </c>
    </row>
    <row r="120" spans="1:7" x14ac:dyDescent="0.3">
      <c r="A120">
        <v>20232</v>
      </c>
      <c r="B120" t="s">
        <v>212</v>
      </c>
      <c r="C120" t="s">
        <v>235</v>
      </c>
      <c r="D120" t="s">
        <v>339</v>
      </c>
      <c r="E120">
        <v>532311</v>
      </c>
      <c r="F120">
        <v>536908</v>
      </c>
      <c r="G120" s="366">
        <v>487661.75</v>
      </c>
    </row>
    <row r="121" spans="1:7" x14ac:dyDescent="0.3">
      <c r="A121">
        <v>20232</v>
      </c>
      <c r="B121" t="s">
        <v>236</v>
      </c>
      <c r="C121" t="s">
        <v>105</v>
      </c>
      <c r="D121" t="s">
        <v>340</v>
      </c>
      <c r="E121">
        <v>1051875</v>
      </c>
      <c r="F121">
        <v>1079561</v>
      </c>
      <c r="G121" s="366">
        <v>918139.14</v>
      </c>
    </row>
    <row r="122" spans="1:7" x14ac:dyDescent="0.3">
      <c r="A122">
        <v>20231</v>
      </c>
      <c r="B122" t="s">
        <v>176</v>
      </c>
      <c r="C122" t="s">
        <v>221</v>
      </c>
      <c r="D122" t="s">
        <v>331</v>
      </c>
      <c r="E122">
        <v>35731</v>
      </c>
      <c r="F122">
        <v>36395</v>
      </c>
      <c r="G122" s="366">
        <v>29882.67</v>
      </c>
    </row>
    <row r="123" spans="1:7" x14ac:dyDescent="0.3">
      <c r="A123">
        <v>20231</v>
      </c>
      <c r="B123" t="s">
        <v>222</v>
      </c>
      <c r="C123" t="s">
        <v>223</v>
      </c>
      <c r="D123" t="s">
        <v>332</v>
      </c>
      <c r="E123">
        <v>628173</v>
      </c>
      <c r="F123">
        <v>631417</v>
      </c>
      <c r="G123" s="366">
        <v>542105.17000000004</v>
      </c>
    </row>
    <row r="124" spans="1:7" x14ac:dyDescent="0.3">
      <c r="A124">
        <v>20231</v>
      </c>
      <c r="B124" t="s">
        <v>224</v>
      </c>
      <c r="C124" t="s">
        <v>225</v>
      </c>
      <c r="D124" t="s">
        <v>333</v>
      </c>
      <c r="E124">
        <v>141607</v>
      </c>
      <c r="F124">
        <v>142010</v>
      </c>
      <c r="G124" s="366">
        <v>108916.39</v>
      </c>
    </row>
    <row r="125" spans="1:7" x14ac:dyDescent="0.3">
      <c r="A125">
        <v>20231</v>
      </c>
      <c r="B125" t="s">
        <v>226</v>
      </c>
      <c r="C125" t="s">
        <v>227</v>
      </c>
      <c r="D125" t="s">
        <v>334</v>
      </c>
      <c r="E125">
        <v>469601</v>
      </c>
      <c r="F125">
        <v>484625</v>
      </c>
      <c r="G125" s="366">
        <v>380201.85</v>
      </c>
    </row>
    <row r="126" spans="1:7" x14ac:dyDescent="0.3">
      <c r="A126">
        <v>20231</v>
      </c>
      <c r="B126" t="s">
        <v>228</v>
      </c>
      <c r="C126" t="s">
        <v>229</v>
      </c>
      <c r="D126" t="s">
        <v>335</v>
      </c>
      <c r="E126">
        <v>400325</v>
      </c>
      <c r="F126">
        <v>436767</v>
      </c>
      <c r="G126" s="366">
        <v>291134.19</v>
      </c>
    </row>
    <row r="127" spans="1:7" x14ac:dyDescent="0.3">
      <c r="A127">
        <v>20231</v>
      </c>
      <c r="B127" t="s">
        <v>112</v>
      </c>
      <c r="C127" t="s">
        <v>230</v>
      </c>
      <c r="D127" t="s">
        <v>336</v>
      </c>
      <c r="E127">
        <v>100044</v>
      </c>
      <c r="F127">
        <v>100680</v>
      </c>
      <c r="G127" s="366">
        <v>88416.31</v>
      </c>
    </row>
    <row r="128" spans="1:7" x14ac:dyDescent="0.3">
      <c r="A128">
        <v>20231</v>
      </c>
      <c r="B128" t="s">
        <v>231</v>
      </c>
      <c r="C128" t="s">
        <v>232</v>
      </c>
      <c r="D128" t="s">
        <v>337</v>
      </c>
      <c r="E128">
        <v>138333</v>
      </c>
      <c r="F128">
        <v>171673</v>
      </c>
      <c r="G128" s="366">
        <v>107200.24</v>
      </c>
    </row>
    <row r="129" spans="1:7" x14ac:dyDescent="0.3">
      <c r="A129">
        <v>20231</v>
      </c>
      <c r="B129" t="s">
        <v>233</v>
      </c>
      <c r="C129" t="s">
        <v>234</v>
      </c>
      <c r="D129" t="s">
        <v>338</v>
      </c>
      <c r="E129">
        <v>618449</v>
      </c>
      <c r="F129">
        <v>635865</v>
      </c>
      <c r="G129" s="366">
        <v>455647.51</v>
      </c>
    </row>
    <row r="130" spans="1:7" x14ac:dyDescent="0.3">
      <c r="A130">
        <v>20231</v>
      </c>
      <c r="B130" t="s">
        <v>212</v>
      </c>
      <c r="C130" t="s">
        <v>235</v>
      </c>
      <c r="D130" t="s">
        <v>339</v>
      </c>
      <c r="E130">
        <v>532511</v>
      </c>
      <c r="F130">
        <v>537118</v>
      </c>
      <c r="G130" s="366">
        <v>487054.18</v>
      </c>
    </row>
    <row r="131" spans="1:7" x14ac:dyDescent="0.3">
      <c r="A131">
        <v>20231</v>
      </c>
      <c r="B131" t="s">
        <v>236</v>
      </c>
      <c r="C131" t="s">
        <v>105</v>
      </c>
      <c r="D131" t="s">
        <v>340</v>
      </c>
      <c r="E131">
        <v>1055923</v>
      </c>
      <c r="F131">
        <v>1084912</v>
      </c>
      <c r="G131" s="366">
        <v>916801.56</v>
      </c>
    </row>
    <row r="132" spans="1:7" x14ac:dyDescent="0.3">
      <c r="A132">
        <v>20224</v>
      </c>
      <c r="B132" t="s">
        <v>176</v>
      </c>
      <c r="C132" t="s">
        <v>221</v>
      </c>
      <c r="D132" t="s">
        <v>331</v>
      </c>
      <c r="E132">
        <v>26777</v>
      </c>
      <c r="F132">
        <v>27250</v>
      </c>
      <c r="G132" s="366">
        <v>29790.68</v>
      </c>
    </row>
    <row r="133" spans="1:7" x14ac:dyDescent="0.3">
      <c r="A133">
        <v>20224</v>
      </c>
      <c r="B133" t="s">
        <v>222</v>
      </c>
      <c r="C133" t="s">
        <v>223</v>
      </c>
      <c r="D133" t="s">
        <v>332</v>
      </c>
      <c r="E133">
        <v>625023</v>
      </c>
      <c r="F133">
        <v>628121</v>
      </c>
      <c r="G133" s="366">
        <v>542256.72</v>
      </c>
    </row>
    <row r="134" spans="1:7" x14ac:dyDescent="0.3">
      <c r="A134">
        <v>20224</v>
      </c>
      <c r="B134" t="s">
        <v>224</v>
      </c>
      <c r="C134" t="s">
        <v>225</v>
      </c>
      <c r="D134" t="s">
        <v>333</v>
      </c>
      <c r="E134">
        <v>140000</v>
      </c>
      <c r="F134">
        <v>140302</v>
      </c>
      <c r="G134" s="366">
        <v>113752.76</v>
      </c>
    </row>
    <row r="135" spans="1:7" x14ac:dyDescent="0.3">
      <c r="A135">
        <v>20224</v>
      </c>
      <c r="B135" t="s">
        <v>226</v>
      </c>
      <c r="C135" t="s">
        <v>227</v>
      </c>
      <c r="D135" t="s">
        <v>334</v>
      </c>
      <c r="E135">
        <v>470657</v>
      </c>
      <c r="F135">
        <v>485242</v>
      </c>
      <c r="G135" s="366">
        <v>389908.67</v>
      </c>
    </row>
    <row r="136" spans="1:7" x14ac:dyDescent="0.3">
      <c r="A136">
        <v>20224</v>
      </c>
      <c r="B136" t="s">
        <v>228</v>
      </c>
      <c r="C136" t="s">
        <v>229</v>
      </c>
      <c r="D136" t="s">
        <v>335</v>
      </c>
      <c r="E136">
        <v>397478</v>
      </c>
      <c r="F136">
        <v>430156</v>
      </c>
      <c r="G136" s="366">
        <v>310172.84000000003</v>
      </c>
    </row>
    <row r="137" spans="1:7" x14ac:dyDescent="0.3">
      <c r="A137">
        <v>20224</v>
      </c>
      <c r="B137" t="s">
        <v>112</v>
      </c>
      <c r="C137" t="s">
        <v>230</v>
      </c>
      <c r="D137" t="s">
        <v>336</v>
      </c>
      <c r="E137">
        <v>99822</v>
      </c>
      <c r="F137">
        <v>100456</v>
      </c>
      <c r="G137" s="366">
        <v>88277.15</v>
      </c>
    </row>
    <row r="138" spans="1:7" x14ac:dyDescent="0.3">
      <c r="A138">
        <v>20224</v>
      </c>
      <c r="B138" t="s">
        <v>231</v>
      </c>
      <c r="C138" t="s">
        <v>232</v>
      </c>
      <c r="D138" t="s">
        <v>337</v>
      </c>
      <c r="E138">
        <v>138311</v>
      </c>
      <c r="F138">
        <v>165371</v>
      </c>
      <c r="G138" s="366">
        <v>114350.44</v>
      </c>
    </row>
    <row r="139" spans="1:7" x14ac:dyDescent="0.3">
      <c r="A139">
        <v>20224</v>
      </c>
      <c r="B139" t="s">
        <v>233</v>
      </c>
      <c r="C139" t="s">
        <v>234</v>
      </c>
      <c r="D139" t="s">
        <v>338</v>
      </c>
      <c r="E139">
        <v>612262</v>
      </c>
      <c r="F139">
        <v>628691</v>
      </c>
      <c r="G139" s="366">
        <v>461306.43</v>
      </c>
    </row>
    <row r="140" spans="1:7" x14ac:dyDescent="0.3">
      <c r="A140">
        <v>20224</v>
      </c>
      <c r="B140" t="s">
        <v>212</v>
      </c>
      <c r="C140" t="s">
        <v>235</v>
      </c>
      <c r="D140" t="s">
        <v>339</v>
      </c>
      <c r="E140">
        <v>531986</v>
      </c>
      <c r="F140">
        <v>536818</v>
      </c>
      <c r="G140" s="366">
        <v>488531.1</v>
      </c>
    </row>
    <row r="141" spans="1:7" x14ac:dyDescent="0.3">
      <c r="A141">
        <v>20224</v>
      </c>
      <c r="B141" t="s">
        <v>236</v>
      </c>
      <c r="C141" t="s">
        <v>105</v>
      </c>
      <c r="D141" t="s">
        <v>340</v>
      </c>
      <c r="E141">
        <v>1049939</v>
      </c>
      <c r="F141">
        <v>1079832</v>
      </c>
      <c r="G141" s="366">
        <v>918050.23</v>
      </c>
    </row>
    <row r="142" spans="1:7" x14ac:dyDescent="0.3">
      <c r="A142">
        <v>20223</v>
      </c>
      <c r="B142" t="s">
        <v>176</v>
      </c>
      <c r="C142" t="s">
        <v>221</v>
      </c>
      <c r="D142" t="s">
        <v>331</v>
      </c>
      <c r="E142">
        <v>40468</v>
      </c>
      <c r="F142">
        <v>41521</v>
      </c>
      <c r="G142" s="366">
        <v>38776.54</v>
      </c>
    </row>
    <row r="143" spans="1:7" x14ac:dyDescent="0.3">
      <c r="A143">
        <v>20223</v>
      </c>
      <c r="B143" t="s">
        <v>222</v>
      </c>
      <c r="C143" t="s">
        <v>223</v>
      </c>
      <c r="D143" t="s">
        <v>332</v>
      </c>
      <c r="E143">
        <v>625601</v>
      </c>
      <c r="F143">
        <v>628701</v>
      </c>
      <c r="G143" s="366">
        <v>540584.09</v>
      </c>
    </row>
    <row r="144" spans="1:7" x14ac:dyDescent="0.3">
      <c r="A144">
        <v>20223</v>
      </c>
      <c r="B144" t="s">
        <v>224</v>
      </c>
      <c r="C144" t="s">
        <v>225</v>
      </c>
      <c r="D144" t="s">
        <v>333</v>
      </c>
      <c r="E144">
        <v>141227</v>
      </c>
      <c r="F144">
        <v>141620</v>
      </c>
      <c r="G144" s="366">
        <v>113521.2</v>
      </c>
    </row>
    <row r="145" spans="1:7" x14ac:dyDescent="0.3">
      <c r="A145">
        <v>20223</v>
      </c>
      <c r="B145" t="s">
        <v>226</v>
      </c>
      <c r="C145" t="s">
        <v>227</v>
      </c>
      <c r="D145" t="s">
        <v>334</v>
      </c>
      <c r="E145">
        <v>466956</v>
      </c>
      <c r="F145">
        <v>480742</v>
      </c>
      <c r="G145" s="366">
        <v>379246.67</v>
      </c>
    </row>
    <row r="146" spans="1:7" x14ac:dyDescent="0.3">
      <c r="A146">
        <v>20223</v>
      </c>
      <c r="B146" t="s">
        <v>228</v>
      </c>
      <c r="C146" t="s">
        <v>229</v>
      </c>
      <c r="D146" t="s">
        <v>335</v>
      </c>
      <c r="E146">
        <v>414023</v>
      </c>
      <c r="F146">
        <v>452598</v>
      </c>
      <c r="G146" s="366">
        <v>295023.98</v>
      </c>
    </row>
    <row r="147" spans="1:7" x14ac:dyDescent="0.3">
      <c r="A147">
        <v>20223</v>
      </c>
      <c r="B147" t="s">
        <v>112</v>
      </c>
      <c r="C147" t="s">
        <v>230</v>
      </c>
      <c r="D147" t="s">
        <v>336</v>
      </c>
      <c r="E147">
        <v>99809</v>
      </c>
      <c r="F147">
        <v>100434</v>
      </c>
      <c r="G147" s="366">
        <v>87311.13</v>
      </c>
    </row>
    <row r="148" spans="1:7" x14ac:dyDescent="0.3">
      <c r="A148">
        <v>20223</v>
      </c>
      <c r="B148" t="s">
        <v>231</v>
      </c>
      <c r="C148" t="s">
        <v>232</v>
      </c>
      <c r="D148" t="s">
        <v>337</v>
      </c>
      <c r="E148">
        <v>140705</v>
      </c>
      <c r="F148">
        <v>173996</v>
      </c>
      <c r="G148" s="366">
        <v>112556.52</v>
      </c>
    </row>
    <row r="149" spans="1:7" x14ac:dyDescent="0.3">
      <c r="A149">
        <v>20223</v>
      </c>
      <c r="B149" t="s">
        <v>233</v>
      </c>
      <c r="C149" t="s">
        <v>234</v>
      </c>
      <c r="D149" t="s">
        <v>338</v>
      </c>
      <c r="E149">
        <v>610287</v>
      </c>
      <c r="F149">
        <v>626836</v>
      </c>
      <c r="G149" s="366">
        <v>447048.97</v>
      </c>
    </row>
    <row r="150" spans="1:7" x14ac:dyDescent="0.3">
      <c r="A150">
        <v>20223</v>
      </c>
      <c r="B150" t="s">
        <v>212</v>
      </c>
      <c r="C150" t="s">
        <v>235</v>
      </c>
      <c r="D150" t="s">
        <v>339</v>
      </c>
      <c r="E150">
        <v>530242</v>
      </c>
      <c r="F150">
        <v>535032</v>
      </c>
      <c r="G150" s="366">
        <v>476814.79</v>
      </c>
    </row>
    <row r="151" spans="1:7" x14ac:dyDescent="0.3">
      <c r="A151">
        <v>20223</v>
      </c>
      <c r="B151" t="s">
        <v>236</v>
      </c>
      <c r="C151" t="s">
        <v>105</v>
      </c>
      <c r="D151" t="s">
        <v>340</v>
      </c>
      <c r="E151">
        <v>1043854</v>
      </c>
      <c r="F151">
        <v>1072709</v>
      </c>
      <c r="G151" s="366">
        <v>864870.04</v>
      </c>
    </row>
    <row r="152" spans="1:7" x14ac:dyDescent="0.3">
      <c r="A152">
        <v>20222</v>
      </c>
      <c r="B152" t="s">
        <v>176</v>
      </c>
      <c r="C152" t="s">
        <v>221</v>
      </c>
      <c r="D152" t="s">
        <v>331</v>
      </c>
      <c r="E152">
        <v>39929</v>
      </c>
      <c r="F152">
        <v>41017</v>
      </c>
      <c r="G152" s="366">
        <v>33861.01</v>
      </c>
    </row>
    <row r="153" spans="1:7" x14ac:dyDescent="0.3">
      <c r="A153">
        <v>20222</v>
      </c>
      <c r="B153" t="s">
        <v>222</v>
      </c>
      <c r="C153" t="s">
        <v>223</v>
      </c>
      <c r="D153" t="s">
        <v>332</v>
      </c>
      <c r="E153">
        <v>623291</v>
      </c>
      <c r="F153">
        <v>626533</v>
      </c>
      <c r="G153" s="366">
        <v>538574.24</v>
      </c>
    </row>
    <row r="154" spans="1:7" x14ac:dyDescent="0.3">
      <c r="A154">
        <v>20222</v>
      </c>
      <c r="B154" t="s">
        <v>224</v>
      </c>
      <c r="C154" t="s">
        <v>225</v>
      </c>
      <c r="D154" t="s">
        <v>333</v>
      </c>
      <c r="E154">
        <v>141411</v>
      </c>
      <c r="F154">
        <v>141769</v>
      </c>
      <c r="G154" s="366">
        <v>115709.9</v>
      </c>
    </row>
    <row r="155" spans="1:7" x14ac:dyDescent="0.3">
      <c r="A155">
        <v>20222</v>
      </c>
      <c r="B155" t="s">
        <v>226</v>
      </c>
      <c r="C155" t="s">
        <v>227</v>
      </c>
      <c r="D155" t="s">
        <v>334</v>
      </c>
      <c r="E155">
        <v>465694</v>
      </c>
      <c r="F155">
        <v>478982</v>
      </c>
      <c r="G155" s="366">
        <v>381101.16</v>
      </c>
    </row>
    <row r="156" spans="1:7" x14ac:dyDescent="0.3">
      <c r="A156">
        <v>20222</v>
      </c>
      <c r="B156" t="s">
        <v>228</v>
      </c>
      <c r="C156" t="s">
        <v>229</v>
      </c>
      <c r="D156" t="s">
        <v>335</v>
      </c>
      <c r="E156">
        <v>411309</v>
      </c>
      <c r="F156">
        <v>449124</v>
      </c>
      <c r="G156" s="366">
        <v>303492.21999999997</v>
      </c>
    </row>
    <row r="157" spans="1:7" x14ac:dyDescent="0.3">
      <c r="A157">
        <v>20222</v>
      </c>
      <c r="B157" t="s">
        <v>112</v>
      </c>
      <c r="C157" t="s">
        <v>230</v>
      </c>
      <c r="D157" t="s">
        <v>336</v>
      </c>
      <c r="E157">
        <v>99718</v>
      </c>
      <c r="F157">
        <v>100369</v>
      </c>
      <c r="G157" s="366">
        <v>88146.32</v>
      </c>
    </row>
    <row r="158" spans="1:7" x14ac:dyDescent="0.3">
      <c r="A158">
        <v>20222</v>
      </c>
      <c r="B158" t="s">
        <v>231</v>
      </c>
      <c r="C158" t="s">
        <v>232</v>
      </c>
      <c r="D158" t="s">
        <v>337</v>
      </c>
      <c r="E158">
        <v>138740</v>
      </c>
      <c r="F158">
        <v>173215</v>
      </c>
      <c r="G158" s="366">
        <v>109926.5</v>
      </c>
    </row>
    <row r="159" spans="1:7" x14ac:dyDescent="0.3">
      <c r="A159">
        <v>20222</v>
      </c>
      <c r="B159" t="s">
        <v>233</v>
      </c>
      <c r="C159" t="s">
        <v>234</v>
      </c>
      <c r="D159" t="s">
        <v>338</v>
      </c>
      <c r="E159">
        <v>605114</v>
      </c>
      <c r="F159">
        <v>622277</v>
      </c>
      <c r="G159" s="366">
        <v>450215.72</v>
      </c>
    </row>
    <row r="160" spans="1:7" x14ac:dyDescent="0.3">
      <c r="A160">
        <v>20222</v>
      </c>
      <c r="B160" t="s">
        <v>212</v>
      </c>
      <c r="C160" t="s">
        <v>235</v>
      </c>
      <c r="D160" t="s">
        <v>339</v>
      </c>
      <c r="E160">
        <v>522714</v>
      </c>
      <c r="F160">
        <v>527570</v>
      </c>
      <c r="G160" s="366">
        <v>475194.49</v>
      </c>
    </row>
    <row r="161" spans="1:7" x14ac:dyDescent="0.3">
      <c r="A161">
        <v>20222</v>
      </c>
      <c r="B161" t="s">
        <v>236</v>
      </c>
      <c r="C161" t="s">
        <v>105</v>
      </c>
      <c r="D161" t="s">
        <v>340</v>
      </c>
      <c r="E161">
        <v>1045569</v>
      </c>
      <c r="F161">
        <v>1075580</v>
      </c>
      <c r="G161" s="366">
        <v>914596.18</v>
      </c>
    </row>
    <row r="162" spans="1:7" x14ac:dyDescent="0.3">
      <c r="A162">
        <v>20221</v>
      </c>
      <c r="B162" t="s">
        <v>176</v>
      </c>
      <c r="C162" t="s">
        <v>221</v>
      </c>
      <c r="D162" t="s">
        <v>331</v>
      </c>
      <c r="E162">
        <v>33704</v>
      </c>
      <c r="F162">
        <v>34333</v>
      </c>
      <c r="G162" s="366">
        <v>28063.56</v>
      </c>
    </row>
    <row r="163" spans="1:7" x14ac:dyDescent="0.3">
      <c r="A163">
        <v>20221</v>
      </c>
      <c r="B163" t="s">
        <v>222</v>
      </c>
      <c r="C163" t="s">
        <v>223</v>
      </c>
      <c r="D163" t="s">
        <v>332</v>
      </c>
      <c r="E163">
        <v>623826</v>
      </c>
      <c r="F163">
        <v>627018</v>
      </c>
      <c r="G163" s="366">
        <v>536922.75</v>
      </c>
    </row>
    <row r="164" spans="1:7" x14ac:dyDescent="0.3">
      <c r="A164">
        <v>20221</v>
      </c>
      <c r="B164" t="s">
        <v>224</v>
      </c>
      <c r="C164" t="s">
        <v>225</v>
      </c>
      <c r="D164" t="s">
        <v>333</v>
      </c>
      <c r="E164">
        <v>142382</v>
      </c>
      <c r="F164">
        <v>142742</v>
      </c>
      <c r="G164" s="366">
        <v>112715.12</v>
      </c>
    </row>
    <row r="165" spans="1:7" x14ac:dyDescent="0.3">
      <c r="A165">
        <v>20221</v>
      </c>
      <c r="B165" t="s">
        <v>226</v>
      </c>
      <c r="C165" t="s">
        <v>227</v>
      </c>
      <c r="D165" t="s">
        <v>334</v>
      </c>
      <c r="E165">
        <v>464324</v>
      </c>
      <c r="F165">
        <v>477151</v>
      </c>
      <c r="G165" s="366">
        <v>376862.63</v>
      </c>
    </row>
    <row r="166" spans="1:7" x14ac:dyDescent="0.3">
      <c r="A166">
        <v>20221</v>
      </c>
      <c r="B166" t="s">
        <v>228</v>
      </c>
      <c r="C166" t="s">
        <v>229</v>
      </c>
      <c r="D166" t="s">
        <v>335</v>
      </c>
      <c r="E166">
        <v>412551</v>
      </c>
      <c r="F166">
        <v>448424</v>
      </c>
      <c r="G166" s="366">
        <v>297447</v>
      </c>
    </row>
    <row r="167" spans="1:7" x14ac:dyDescent="0.3">
      <c r="A167">
        <v>20221</v>
      </c>
      <c r="B167" t="s">
        <v>112</v>
      </c>
      <c r="C167" t="s">
        <v>230</v>
      </c>
      <c r="D167" t="s">
        <v>336</v>
      </c>
      <c r="E167">
        <v>100492</v>
      </c>
      <c r="F167">
        <v>101157</v>
      </c>
      <c r="G167" s="366">
        <v>88569.71</v>
      </c>
    </row>
    <row r="168" spans="1:7" x14ac:dyDescent="0.3">
      <c r="A168">
        <v>20221</v>
      </c>
      <c r="B168" t="s">
        <v>231</v>
      </c>
      <c r="C168" t="s">
        <v>232</v>
      </c>
      <c r="D168" t="s">
        <v>337</v>
      </c>
      <c r="E168">
        <v>133363</v>
      </c>
      <c r="F168">
        <v>163555</v>
      </c>
      <c r="G168" s="366">
        <v>95462.55</v>
      </c>
    </row>
    <row r="169" spans="1:7" x14ac:dyDescent="0.3">
      <c r="A169">
        <v>20221</v>
      </c>
      <c r="B169" t="s">
        <v>233</v>
      </c>
      <c r="C169" t="s">
        <v>234</v>
      </c>
      <c r="D169" t="s">
        <v>338</v>
      </c>
      <c r="E169">
        <v>606930</v>
      </c>
      <c r="F169">
        <v>624321</v>
      </c>
      <c r="G169" s="366">
        <v>446573.32</v>
      </c>
    </row>
    <row r="170" spans="1:7" x14ac:dyDescent="0.3">
      <c r="A170">
        <v>20221</v>
      </c>
      <c r="B170" t="s">
        <v>212</v>
      </c>
      <c r="C170" t="s">
        <v>235</v>
      </c>
      <c r="D170" t="s">
        <v>339</v>
      </c>
      <c r="E170">
        <v>519542</v>
      </c>
      <c r="F170">
        <v>524440</v>
      </c>
      <c r="G170" s="366">
        <v>469399.18</v>
      </c>
    </row>
    <row r="171" spans="1:7" x14ac:dyDescent="0.3">
      <c r="A171">
        <v>20221</v>
      </c>
      <c r="B171" t="s">
        <v>236</v>
      </c>
      <c r="C171" t="s">
        <v>105</v>
      </c>
      <c r="D171" t="s">
        <v>340</v>
      </c>
      <c r="E171">
        <v>1049562</v>
      </c>
      <c r="F171">
        <v>1080434</v>
      </c>
      <c r="G171" s="366">
        <v>916546.39</v>
      </c>
    </row>
  </sheetData>
  <autoFilter ref="A1:G171" xr:uid="{EE48E2DE-787A-4DA2-89A2-A79B1AF4EC0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5FD3-A09F-4881-82BB-F00A20A844CE}">
  <sheetPr>
    <tabColor rgb="FF92D050"/>
  </sheetPr>
  <dimension ref="A1:N156"/>
  <sheetViews>
    <sheetView topLeftCell="D1" workbookViewId="0">
      <selection activeCell="G2" sqref="G2:G13"/>
    </sheetView>
  </sheetViews>
  <sheetFormatPr defaultRowHeight="14.4" x14ac:dyDescent="0.3"/>
  <cols>
    <col min="1" max="1" width="10" customWidth="1"/>
    <col min="2" max="2" width="11.33203125" customWidth="1"/>
    <col min="3" max="3" width="61" customWidth="1"/>
    <col min="4" max="4" width="57.88671875" customWidth="1"/>
    <col min="5" max="7" width="23.88671875" customWidth="1"/>
  </cols>
  <sheetData>
    <row r="1" spans="1:14" s="369" customFormat="1" ht="28.8" x14ac:dyDescent="0.3">
      <c r="A1" s="369" t="s">
        <v>174</v>
      </c>
      <c r="B1" s="369" t="s">
        <v>175</v>
      </c>
      <c r="C1" t="s">
        <v>402</v>
      </c>
      <c r="D1" t="s">
        <v>403</v>
      </c>
      <c r="E1" s="369" t="s">
        <v>277</v>
      </c>
      <c r="F1" s="369" t="s">
        <v>278</v>
      </c>
      <c r="G1" s="369" t="s">
        <v>279</v>
      </c>
    </row>
    <row r="2" spans="1:14" s="369" customFormat="1" x14ac:dyDescent="0.3">
      <c r="A2" s="369">
        <v>20261</v>
      </c>
      <c r="B2" s="369" t="s">
        <v>176</v>
      </c>
      <c r="C2" t="s">
        <v>23</v>
      </c>
      <c r="D2" t="s">
        <v>331</v>
      </c>
      <c r="E2" s="382">
        <v>500</v>
      </c>
      <c r="F2" s="382">
        <v>550</v>
      </c>
      <c r="G2" s="382">
        <v>390</v>
      </c>
    </row>
    <row r="3" spans="1:14" s="369" customFormat="1" x14ac:dyDescent="0.3">
      <c r="A3" s="369">
        <v>20261</v>
      </c>
      <c r="B3" s="369" t="s">
        <v>177</v>
      </c>
      <c r="C3" t="s">
        <v>111</v>
      </c>
      <c r="D3" t="s">
        <v>557</v>
      </c>
      <c r="E3" s="382">
        <v>31190</v>
      </c>
      <c r="F3" s="382">
        <v>32360</v>
      </c>
      <c r="G3" s="382">
        <v>27250</v>
      </c>
    </row>
    <row r="4" spans="1:14" s="369" customFormat="1" x14ac:dyDescent="0.3">
      <c r="A4" s="369">
        <v>20261</v>
      </c>
      <c r="B4" s="369" t="s">
        <v>112</v>
      </c>
      <c r="C4" t="s">
        <v>113</v>
      </c>
      <c r="D4" t="s">
        <v>333</v>
      </c>
      <c r="E4" s="382">
        <v>4680</v>
      </c>
      <c r="F4" s="382">
        <v>4910</v>
      </c>
      <c r="G4" s="382">
        <v>3820</v>
      </c>
    </row>
    <row r="5" spans="1:14" s="369" customFormat="1" x14ac:dyDescent="0.3">
      <c r="A5" s="369">
        <v>20261</v>
      </c>
      <c r="B5" s="369" t="s">
        <v>178</v>
      </c>
      <c r="C5" t="s">
        <v>115</v>
      </c>
      <c r="D5" t="s">
        <v>394</v>
      </c>
      <c r="E5" s="382">
        <v>37710</v>
      </c>
      <c r="F5" s="382">
        <v>40750</v>
      </c>
      <c r="G5" s="382">
        <v>30720</v>
      </c>
    </row>
    <row r="6" spans="1:14" s="369" customFormat="1" x14ac:dyDescent="0.3">
      <c r="A6" s="369">
        <v>20261</v>
      </c>
      <c r="B6" s="369" t="s">
        <v>179</v>
      </c>
      <c r="C6" t="s">
        <v>117</v>
      </c>
      <c r="D6" t="s">
        <v>395</v>
      </c>
      <c r="E6" s="382">
        <v>1240</v>
      </c>
      <c r="F6" s="382">
        <v>1400</v>
      </c>
      <c r="G6" s="382">
        <v>980</v>
      </c>
    </row>
    <row r="7" spans="1:14" s="369" customFormat="1" x14ac:dyDescent="0.3">
      <c r="A7" s="369">
        <v>20261</v>
      </c>
      <c r="B7" s="369" t="s">
        <v>118</v>
      </c>
      <c r="C7" t="s">
        <v>119</v>
      </c>
      <c r="D7" t="s">
        <v>396</v>
      </c>
      <c r="E7" s="382">
        <v>600</v>
      </c>
      <c r="F7" s="382">
        <v>630</v>
      </c>
      <c r="G7" s="382">
        <v>550</v>
      </c>
    </row>
    <row r="8" spans="1:14" s="369" customFormat="1" x14ac:dyDescent="0.3">
      <c r="A8" s="369">
        <v>20261</v>
      </c>
      <c r="B8" s="369" t="s">
        <v>120</v>
      </c>
      <c r="C8" t="s">
        <v>121</v>
      </c>
      <c r="D8" t="s">
        <v>397</v>
      </c>
      <c r="E8" s="382">
        <v>260</v>
      </c>
      <c r="F8" s="382">
        <v>290</v>
      </c>
      <c r="G8" s="382">
        <v>180</v>
      </c>
    </row>
    <row r="9" spans="1:14" s="369" customFormat="1" x14ac:dyDescent="0.3">
      <c r="A9" s="369">
        <v>20261</v>
      </c>
      <c r="B9" s="369" t="s">
        <v>180</v>
      </c>
      <c r="C9" t="s">
        <v>123</v>
      </c>
      <c r="D9" t="s">
        <v>398</v>
      </c>
      <c r="E9" s="382">
        <v>10950</v>
      </c>
      <c r="F9" s="382">
        <v>12730</v>
      </c>
      <c r="G9" s="382">
        <v>8470</v>
      </c>
    </row>
    <row r="10" spans="1:14" s="369" customFormat="1" x14ac:dyDescent="0.3">
      <c r="A10" s="369">
        <v>20261</v>
      </c>
      <c r="B10" s="369" t="s">
        <v>181</v>
      </c>
      <c r="C10" t="s">
        <v>125</v>
      </c>
      <c r="D10" t="s">
        <v>399</v>
      </c>
      <c r="E10" s="382">
        <v>910</v>
      </c>
      <c r="F10" s="382">
        <v>1230</v>
      </c>
      <c r="G10" s="382">
        <v>650</v>
      </c>
    </row>
    <row r="11" spans="1:14" s="369" customFormat="1" x14ac:dyDescent="0.3">
      <c r="A11" s="369">
        <v>20261</v>
      </c>
      <c r="B11" s="369" t="s">
        <v>126</v>
      </c>
      <c r="C11" t="s">
        <v>127</v>
      </c>
      <c r="D11" t="s">
        <v>401</v>
      </c>
      <c r="E11" s="382">
        <v>1580</v>
      </c>
      <c r="F11" s="382">
        <v>2460</v>
      </c>
      <c r="G11" s="382">
        <v>1440</v>
      </c>
    </row>
    <row r="12" spans="1:14" s="369" customFormat="1" x14ac:dyDescent="0.3">
      <c r="A12" s="369">
        <v>20261</v>
      </c>
      <c r="B12" s="369" t="s">
        <v>182</v>
      </c>
      <c r="C12" t="s">
        <v>129</v>
      </c>
      <c r="D12" t="s">
        <v>400</v>
      </c>
      <c r="E12" s="382">
        <v>3430</v>
      </c>
      <c r="F12" s="382">
        <v>4100</v>
      </c>
      <c r="G12" s="382">
        <v>2270</v>
      </c>
    </row>
    <row r="13" spans="1:14" s="369" customFormat="1" x14ac:dyDescent="0.3">
      <c r="A13" s="344">
        <v>20261</v>
      </c>
      <c r="B13" t="s">
        <v>236</v>
      </c>
      <c r="C13" s="406" t="s">
        <v>301</v>
      </c>
      <c r="D13" s="406" t="s">
        <v>302</v>
      </c>
      <c r="E13" s="382">
        <v>1020</v>
      </c>
      <c r="F13" s="382">
        <v>1360</v>
      </c>
      <c r="G13" s="382">
        <v>730</v>
      </c>
      <c r="H13"/>
      <c r="L13"/>
      <c r="M13"/>
      <c r="N13"/>
    </row>
    <row r="14" spans="1:14" s="369" customFormat="1" x14ac:dyDescent="0.3">
      <c r="A14" s="344">
        <v>20254</v>
      </c>
      <c r="B14" t="s">
        <v>176</v>
      </c>
      <c r="C14" s="407" t="s">
        <v>23</v>
      </c>
      <c r="D14" s="407" t="s">
        <v>331</v>
      </c>
      <c r="E14" s="369">
        <v>420</v>
      </c>
      <c r="F14" s="369">
        <v>457</v>
      </c>
      <c r="G14" s="369">
        <v>424.61</v>
      </c>
      <c r="H14"/>
      <c r="L14"/>
      <c r="M14"/>
      <c r="N14"/>
    </row>
    <row r="15" spans="1:14" s="369" customFormat="1" ht="27.6" x14ac:dyDescent="0.3">
      <c r="A15" s="344">
        <v>20254</v>
      </c>
      <c r="B15" t="s">
        <v>177</v>
      </c>
      <c r="C15" s="407" t="s">
        <v>111</v>
      </c>
      <c r="D15" s="407" t="s">
        <v>557</v>
      </c>
      <c r="E15" s="369">
        <v>28460</v>
      </c>
      <c r="F15" s="369">
        <v>29358</v>
      </c>
      <c r="G15" s="369">
        <v>30622.73</v>
      </c>
      <c r="H15"/>
      <c r="L15"/>
      <c r="M15"/>
      <c r="N15"/>
    </row>
    <row r="16" spans="1:14" s="369" customFormat="1" x14ac:dyDescent="0.3">
      <c r="A16" s="344">
        <v>20254</v>
      </c>
      <c r="B16" t="s">
        <v>112</v>
      </c>
      <c r="C16" s="407" t="s">
        <v>113</v>
      </c>
      <c r="D16" s="407" t="s">
        <v>333</v>
      </c>
      <c r="E16" s="369">
        <v>3001</v>
      </c>
      <c r="F16" s="369">
        <v>3089</v>
      </c>
      <c r="G16" s="369">
        <v>4075.22</v>
      </c>
      <c r="H16"/>
      <c r="L16"/>
      <c r="M16"/>
      <c r="N16"/>
    </row>
    <row r="17" spans="1:14" s="369" customFormat="1" x14ac:dyDescent="0.3">
      <c r="A17" s="344">
        <v>20254</v>
      </c>
      <c r="B17" t="s">
        <v>178</v>
      </c>
      <c r="C17" s="407" t="s">
        <v>115</v>
      </c>
      <c r="D17" s="407" t="s">
        <v>394</v>
      </c>
      <c r="E17" s="369">
        <v>43673</v>
      </c>
      <c r="F17" s="369">
        <v>47128</v>
      </c>
      <c r="G17" s="369">
        <v>38608.22</v>
      </c>
      <c r="H17"/>
      <c r="L17"/>
      <c r="M17"/>
      <c r="N17"/>
    </row>
    <row r="18" spans="1:14" s="369" customFormat="1" x14ac:dyDescent="0.3">
      <c r="A18" s="344">
        <v>20254</v>
      </c>
      <c r="B18" t="s">
        <v>179</v>
      </c>
      <c r="C18" s="407" t="s">
        <v>117</v>
      </c>
      <c r="D18" s="407" t="s">
        <v>395</v>
      </c>
      <c r="E18" s="369">
        <v>1057</v>
      </c>
      <c r="F18" s="369">
        <v>1163</v>
      </c>
      <c r="G18" s="369">
        <v>1210.25</v>
      </c>
      <c r="H18"/>
      <c r="L18"/>
      <c r="M18"/>
      <c r="N18"/>
    </row>
    <row r="19" spans="1:14" s="369" customFormat="1" x14ac:dyDescent="0.3">
      <c r="A19" s="344">
        <v>20254</v>
      </c>
      <c r="B19" t="s">
        <v>118</v>
      </c>
      <c r="C19" s="407" t="s">
        <v>119</v>
      </c>
      <c r="D19" s="407" t="s">
        <v>396</v>
      </c>
      <c r="E19" s="369">
        <v>629</v>
      </c>
      <c r="F19" s="369">
        <v>644</v>
      </c>
      <c r="G19" s="369">
        <v>617.47</v>
      </c>
      <c r="H19"/>
      <c r="L19"/>
      <c r="M19"/>
      <c r="N19"/>
    </row>
    <row r="20" spans="1:14" s="369" customFormat="1" x14ac:dyDescent="0.3">
      <c r="A20" s="344">
        <v>20254</v>
      </c>
      <c r="B20" t="s">
        <v>120</v>
      </c>
      <c r="C20" s="407" t="s">
        <v>121</v>
      </c>
      <c r="D20" s="407" t="s">
        <v>397</v>
      </c>
      <c r="E20" s="369">
        <v>215</v>
      </c>
      <c r="F20" s="369">
        <v>240</v>
      </c>
      <c r="G20" s="369">
        <v>177.28</v>
      </c>
      <c r="H20"/>
      <c r="L20"/>
      <c r="M20"/>
      <c r="N20"/>
    </row>
    <row r="21" spans="1:14" s="369" customFormat="1" x14ac:dyDescent="0.3">
      <c r="A21" s="344">
        <v>20254</v>
      </c>
      <c r="B21" t="s">
        <v>180</v>
      </c>
      <c r="C21" s="407" t="s">
        <v>123</v>
      </c>
      <c r="D21" s="407" t="s">
        <v>398</v>
      </c>
      <c r="E21" s="369">
        <v>10279</v>
      </c>
      <c r="F21" s="369">
        <v>11845</v>
      </c>
      <c r="G21" s="369">
        <v>9798.1299999999992</v>
      </c>
      <c r="H21"/>
      <c r="L21"/>
      <c r="M21"/>
      <c r="N21"/>
    </row>
    <row r="22" spans="1:14" s="369" customFormat="1" x14ac:dyDescent="0.3">
      <c r="A22" s="344">
        <v>20254</v>
      </c>
      <c r="B22" t="s">
        <v>181</v>
      </c>
      <c r="C22" s="407" t="s">
        <v>125</v>
      </c>
      <c r="D22" s="407" t="s">
        <v>399</v>
      </c>
      <c r="E22" s="369">
        <v>616</v>
      </c>
      <c r="F22" s="369">
        <v>883</v>
      </c>
      <c r="G22" s="369">
        <v>747.9</v>
      </c>
      <c r="H22"/>
      <c r="L22"/>
      <c r="M22"/>
      <c r="N22"/>
    </row>
    <row r="23" spans="1:14" s="369" customFormat="1" x14ac:dyDescent="0.3">
      <c r="A23" s="344">
        <v>20254</v>
      </c>
      <c r="B23" t="s">
        <v>126</v>
      </c>
      <c r="C23" s="407" t="s">
        <v>127</v>
      </c>
      <c r="D23" s="407" t="s">
        <v>401</v>
      </c>
      <c r="E23" s="369">
        <v>1710</v>
      </c>
      <c r="F23" s="369">
        <v>3064</v>
      </c>
      <c r="G23" s="369">
        <v>1773.45</v>
      </c>
      <c r="H23"/>
      <c r="L23"/>
      <c r="M23"/>
      <c r="N23"/>
    </row>
    <row r="24" spans="1:14" s="369" customFormat="1" x14ac:dyDescent="0.3">
      <c r="A24" s="344">
        <v>20254</v>
      </c>
      <c r="B24" t="s">
        <v>182</v>
      </c>
      <c r="C24" s="407" t="s">
        <v>129</v>
      </c>
      <c r="D24" s="407" t="s">
        <v>400</v>
      </c>
      <c r="E24" s="369">
        <v>3204</v>
      </c>
      <c r="F24" s="369">
        <v>3681</v>
      </c>
      <c r="G24" s="369">
        <v>2822.03</v>
      </c>
      <c r="H24"/>
      <c r="L24"/>
      <c r="M24"/>
      <c r="N24"/>
    </row>
    <row r="25" spans="1:14" x14ac:dyDescent="0.3">
      <c r="A25" s="344">
        <v>20254</v>
      </c>
      <c r="B25" t="s">
        <v>236</v>
      </c>
      <c r="C25" s="406" t="s">
        <v>301</v>
      </c>
      <c r="D25" s="406" t="s">
        <v>302</v>
      </c>
      <c r="E25" s="381">
        <v>707</v>
      </c>
      <c r="F25" s="381">
        <v>1013</v>
      </c>
      <c r="G25" s="383">
        <v>755.1</v>
      </c>
      <c r="H25" s="360"/>
      <c r="I25" s="360"/>
      <c r="J25" s="360"/>
      <c r="K25" s="360"/>
      <c r="L25" s="360"/>
      <c r="M25" s="360"/>
      <c r="N25" s="360"/>
    </row>
    <row r="26" spans="1:14" ht="27.6" x14ac:dyDescent="0.3">
      <c r="A26" s="344">
        <v>20253</v>
      </c>
      <c r="B26" t="s">
        <v>177</v>
      </c>
      <c r="C26" s="407" t="s">
        <v>111</v>
      </c>
      <c r="D26" s="407" t="s">
        <v>342</v>
      </c>
      <c r="E26" s="381">
        <v>34444</v>
      </c>
      <c r="F26" s="381">
        <v>35846</v>
      </c>
      <c r="G26" s="383">
        <v>28973.649999999998</v>
      </c>
    </row>
    <row r="27" spans="1:14" x14ac:dyDescent="0.3">
      <c r="A27" s="344">
        <v>20253</v>
      </c>
      <c r="B27" t="s">
        <v>112</v>
      </c>
      <c r="C27" s="407" t="s">
        <v>113</v>
      </c>
      <c r="D27" s="407" t="s">
        <v>333</v>
      </c>
      <c r="E27" s="381">
        <v>4779</v>
      </c>
      <c r="F27" s="381">
        <v>4960</v>
      </c>
      <c r="G27" s="383">
        <v>3680.21</v>
      </c>
    </row>
    <row r="28" spans="1:14" x14ac:dyDescent="0.3">
      <c r="A28" s="344">
        <v>20253</v>
      </c>
      <c r="B28" t="s">
        <v>178</v>
      </c>
      <c r="C28" s="407" t="s">
        <v>115</v>
      </c>
      <c r="D28" s="407" t="s">
        <v>394</v>
      </c>
      <c r="E28" s="381">
        <v>43250</v>
      </c>
      <c r="F28" s="381">
        <v>47288</v>
      </c>
      <c r="G28" s="383">
        <v>34147.750000000007</v>
      </c>
    </row>
    <row r="29" spans="1:14" x14ac:dyDescent="0.3">
      <c r="A29" s="344">
        <v>20253</v>
      </c>
      <c r="B29" t="s">
        <v>179</v>
      </c>
      <c r="C29" s="407" t="s">
        <v>117</v>
      </c>
      <c r="D29" s="407" t="s">
        <v>395</v>
      </c>
      <c r="E29" s="381">
        <v>1437</v>
      </c>
      <c r="F29" s="381">
        <v>1620</v>
      </c>
      <c r="G29" s="383">
        <v>1122.29</v>
      </c>
    </row>
    <row r="30" spans="1:14" x14ac:dyDescent="0.3">
      <c r="A30" s="344">
        <v>20253</v>
      </c>
      <c r="B30" t="s">
        <v>118</v>
      </c>
      <c r="C30" s="407" t="s">
        <v>119</v>
      </c>
      <c r="D30" s="407" t="s">
        <v>396</v>
      </c>
      <c r="E30" s="381">
        <v>645</v>
      </c>
      <c r="F30" s="381">
        <v>686</v>
      </c>
      <c r="G30" s="383">
        <v>557.13</v>
      </c>
    </row>
    <row r="31" spans="1:14" x14ac:dyDescent="0.3">
      <c r="A31" s="344">
        <v>20253</v>
      </c>
      <c r="B31" t="s">
        <v>120</v>
      </c>
      <c r="C31" s="407" t="s">
        <v>121</v>
      </c>
      <c r="D31" s="407" t="s">
        <v>397</v>
      </c>
      <c r="E31" s="381">
        <v>255</v>
      </c>
      <c r="F31" s="381">
        <v>294</v>
      </c>
      <c r="G31" s="383">
        <v>185.35</v>
      </c>
    </row>
    <row r="32" spans="1:14" x14ac:dyDescent="0.3">
      <c r="A32" s="344">
        <v>20253</v>
      </c>
      <c r="B32" t="s">
        <v>180</v>
      </c>
      <c r="C32" s="407" t="s">
        <v>123</v>
      </c>
      <c r="D32" s="407" t="s">
        <v>398</v>
      </c>
      <c r="E32" s="381">
        <v>11769</v>
      </c>
      <c r="F32" s="381">
        <v>13800</v>
      </c>
      <c r="G32" s="383">
        <v>8965.0700000000015</v>
      </c>
    </row>
    <row r="33" spans="1:7" x14ac:dyDescent="0.3">
      <c r="A33" s="344">
        <v>20253</v>
      </c>
      <c r="B33" t="s">
        <v>181</v>
      </c>
      <c r="C33" s="407" t="s">
        <v>125</v>
      </c>
      <c r="D33" s="407" t="s">
        <v>399</v>
      </c>
      <c r="E33" s="381">
        <v>901</v>
      </c>
      <c r="F33" s="381">
        <v>1324</v>
      </c>
      <c r="G33" s="383">
        <v>632.36</v>
      </c>
    </row>
    <row r="34" spans="1:7" x14ac:dyDescent="0.3">
      <c r="A34" s="344">
        <v>20253</v>
      </c>
      <c r="B34" t="s">
        <v>126</v>
      </c>
      <c r="C34" s="407" t="s">
        <v>127</v>
      </c>
      <c r="D34" s="407" t="s">
        <v>400</v>
      </c>
      <c r="E34" s="381">
        <v>1752</v>
      </c>
      <c r="F34" s="381">
        <v>3003</v>
      </c>
      <c r="G34" s="383">
        <v>1597.15</v>
      </c>
    </row>
    <row r="35" spans="1:7" x14ac:dyDescent="0.3">
      <c r="A35" s="344">
        <v>20253</v>
      </c>
      <c r="B35" t="s">
        <v>182</v>
      </c>
      <c r="C35" s="407" t="s">
        <v>129</v>
      </c>
      <c r="D35" s="407" t="s">
        <v>401</v>
      </c>
      <c r="E35" s="381">
        <v>3481</v>
      </c>
      <c r="F35" s="381">
        <v>4183</v>
      </c>
      <c r="G35" s="383">
        <v>2376.13</v>
      </c>
    </row>
    <row r="36" spans="1:7" x14ac:dyDescent="0.3">
      <c r="A36" s="344">
        <v>20253</v>
      </c>
      <c r="B36" t="s">
        <v>236</v>
      </c>
      <c r="C36" s="407" t="s">
        <v>301</v>
      </c>
      <c r="D36" s="407" t="s">
        <v>302</v>
      </c>
      <c r="E36" s="381">
        <v>998</v>
      </c>
      <c r="F36" s="381">
        <v>1330</v>
      </c>
      <c r="G36" s="383">
        <v>654.08000000000015</v>
      </c>
    </row>
    <row r="37" spans="1:7" x14ac:dyDescent="0.3">
      <c r="A37" s="344">
        <v>20252</v>
      </c>
      <c r="B37" t="s">
        <v>176</v>
      </c>
      <c r="C37" s="406" t="s">
        <v>23</v>
      </c>
      <c r="D37" s="406" t="s">
        <v>331</v>
      </c>
      <c r="E37">
        <v>461</v>
      </c>
      <c r="F37">
        <v>513</v>
      </c>
      <c r="G37">
        <v>414.12</v>
      </c>
    </row>
    <row r="38" spans="1:7" ht="27.6" x14ac:dyDescent="0.3">
      <c r="A38" s="344">
        <v>20252</v>
      </c>
      <c r="B38" t="s">
        <v>177</v>
      </c>
      <c r="C38" s="407" t="s">
        <v>111</v>
      </c>
      <c r="D38" s="407" t="s">
        <v>342</v>
      </c>
      <c r="E38">
        <v>34335</v>
      </c>
      <c r="F38">
        <v>35702</v>
      </c>
      <c r="G38">
        <v>30393.96</v>
      </c>
    </row>
    <row r="39" spans="1:7" x14ac:dyDescent="0.3">
      <c r="A39" s="344">
        <v>20252</v>
      </c>
      <c r="B39" t="s">
        <v>112</v>
      </c>
      <c r="C39" s="407" t="s">
        <v>113</v>
      </c>
      <c r="D39" s="407" t="s">
        <v>333</v>
      </c>
      <c r="E39">
        <v>4819</v>
      </c>
      <c r="F39">
        <v>5011</v>
      </c>
      <c r="G39">
        <v>4248.33</v>
      </c>
    </row>
    <row r="40" spans="1:7" x14ac:dyDescent="0.3">
      <c r="A40" s="344">
        <v>20252</v>
      </c>
      <c r="B40" t="s">
        <v>178</v>
      </c>
      <c r="C40" s="407" t="s">
        <v>115</v>
      </c>
      <c r="D40" s="407" t="s">
        <v>394</v>
      </c>
      <c r="E40">
        <v>42504</v>
      </c>
      <c r="F40">
        <v>46517</v>
      </c>
      <c r="G40">
        <v>34951.480000000003</v>
      </c>
    </row>
    <row r="41" spans="1:7" x14ac:dyDescent="0.3">
      <c r="A41" s="344">
        <v>20252</v>
      </c>
      <c r="B41" t="s">
        <v>179</v>
      </c>
      <c r="C41" s="407" t="s">
        <v>117</v>
      </c>
      <c r="D41" s="407" t="s">
        <v>395</v>
      </c>
      <c r="E41">
        <v>1447</v>
      </c>
      <c r="F41">
        <v>1632</v>
      </c>
      <c r="G41">
        <v>1221.05</v>
      </c>
    </row>
    <row r="42" spans="1:7" x14ac:dyDescent="0.3">
      <c r="A42" s="344">
        <v>20252</v>
      </c>
      <c r="B42" t="s">
        <v>118</v>
      </c>
      <c r="C42" s="407" t="s">
        <v>119</v>
      </c>
      <c r="D42" s="407" t="s">
        <v>396</v>
      </c>
      <c r="E42">
        <v>612</v>
      </c>
      <c r="F42">
        <v>644</v>
      </c>
      <c r="G42">
        <v>569.16999999999996</v>
      </c>
    </row>
    <row r="43" spans="1:7" x14ac:dyDescent="0.3">
      <c r="A43" s="344">
        <v>20252</v>
      </c>
      <c r="B43" t="s">
        <v>120</v>
      </c>
      <c r="C43" s="407" t="s">
        <v>121</v>
      </c>
      <c r="D43" s="407" t="s">
        <v>397</v>
      </c>
      <c r="E43">
        <v>268</v>
      </c>
      <c r="F43">
        <v>301</v>
      </c>
      <c r="G43">
        <v>216.87</v>
      </c>
    </row>
    <row r="44" spans="1:7" x14ac:dyDescent="0.3">
      <c r="A44" s="344">
        <v>20252</v>
      </c>
      <c r="B44" t="s">
        <v>180</v>
      </c>
      <c r="C44" s="407" t="s">
        <v>123</v>
      </c>
      <c r="D44" s="407" t="s">
        <v>398</v>
      </c>
      <c r="E44">
        <v>11151</v>
      </c>
      <c r="F44">
        <v>13350</v>
      </c>
      <c r="G44">
        <v>9120.2100000000009</v>
      </c>
    </row>
    <row r="45" spans="1:7" x14ac:dyDescent="0.3">
      <c r="A45" s="344">
        <v>20252</v>
      </c>
      <c r="B45" t="s">
        <v>181</v>
      </c>
      <c r="C45" s="407" t="s">
        <v>125</v>
      </c>
      <c r="D45" s="407" t="s">
        <v>399</v>
      </c>
      <c r="E45">
        <v>856</v>
      </c>
      <c r="F45">
        <v>1223</v>
      </c>
      <c r="G45">
        <v>786.36</v>
      </c>
    </row>
    <row r="46" spans="1:7" x14ac:dyDescent="0.3">
      <c r="A46" s="344">
        <v>20252</v>
      </c>
      <c r="B46" t="s">
        <v>126</v>
      </c>
      <c r="C46" s="407" t="s">
        <v>127</v>
      </c>
      <c r="D46" s="407" t="s">
        <v>400</v>
      </c>
      <c r="E46">
        <v>1639</v>
      </c>
      <c r="F46">
        <v>2900</v>
      </c>
      <c r="G46">
        <v>1579.95</v>
      </c>
    </row>
    <row r="47" spans="1:7" x14ac:dyDescent="0.3">
      <c r="A47" s="344">
        <v>20252</v>
      </c>
      <c r="B47" t="s">
        <v>182</v>
      </c>
      <c r="C47" s="407" t="s">
        <v>129</v>
      </c>
      <c r="D47" s="407" t="s">
        <v>401</v>
      </c>
      <c r="E47">
        <v>3477</v>
      </c>
      <c r="F47">
        <v>4153</v>
      </c>
      <c r="G47">
        <v>2744.0299999999997</v>
      </c>
    </row>
    <row r="48" spans="1:7" x14ac:dyDescent="0.3">
      <c r="A48" s="344">
        <v>20252</v>
      </c>
      <c r="B48" t="s">
        <v>236</v>
      </c>
      <c r="C48" s="407" t="s">
        <v>301</v>
      </c>
      <c r="D48" s="407" t="s">
        <v>302</v>
      </c>
      <c r="E48">
        <v>1042</v>
      </c>
      <c r="F48">
        <v>1393</v>
      </c>
      <c r="G48">
        <v>749.44</v>
      </c>
    </row>
    <row r="49" spans="1:7" x14ac:dyDescent="0.3">
      <c r="A49" s="344">
        <v>20251</v>
      </c>
      <c r="B49" t="s">
        <v>176</v>
      </c>
      <c r="C49" s="406" t="s">
        <v>23</v>
      </c>
      <c r="D49" s="406" t="s">
        <v>331</v>
      </c>
      <c r="E49">
        <v>454</v>
      </c>
      <c r="F49">
        <v>499</v>
      </c>
      <c r="G49">
        <v>338.97</v>
      </c>
    </row>
    <row r="50" spans="1:7" ht="27.6" x14ac:dyDescent="0.3">
      <c r="A50" s="344">
        <v>20251</v>
      </c>
      <c r="B50" t="s">
        <v>177</v>
      </c>
      <c r="C50" s="407" t="s">
        <v>111</v>
      </c>
      <c r="D50" s="407" t="s">
        <v>342</v>
      </c>
      <c r="E50">
        <v>31459</v>
      </c>
      <c r="F50">
        <v>32817</v>
      </c>
      <c r="G50">
        <v>27831.530000000002</v>
      </c>
    </row>
    <row r="51" spans="1:7" x14ac:dyDescent="0.3">
      <c r="A51" s="344">
        <v>20251</v>
      </c>
      <c r="B51" t="s">
        <v>112</v>
      </c>
      <c r="C51" s="407" t="s">
        <v>113</v>
      </c>
      <c r="D51" s="407" t="s">
        <v>333</v>
      </c>
      <c r="E51">
        <v>4705</v>
      </c>
      <c r="F51">
        <v>4918</v>
      </c>
      <c r="G51">
        <v>3882.61</v>
      </c>
    </row>
    <row r="52" spans="1:7" x14ac:dyDescent="0.3">
      <c r="A52" s="344">
        <v>20251</v>
      </c>
      <c r="B52" t="s">
        <v>178</v>
      </c>
      <c r="C52" s="407" t="s">
        <v>115</v>
      </c>
      <c r="D52" s="407" t="s">
        <v>394</v>
      </c>
      <c r="E52">
        <v>40220</v>
      </c>
      <c r="F52">
        <v>43572</v>
      </c>
      <c r="G52">
        <v>33377.770000000004</v>
      </c>
    </row>
    <row r="53" spans="1:7" x14ac:dyDescent="0.3">
      <c r="A53" s="344">
        <v>20251</v>
      </c>
      <c r="B53" t="s">
        <v>179</v>
      </c>
      <c r="C53" s="407" t="s">
        <v>117</v>
      </c>
      <c r="D53" s="407" t="s">
        <v>395</v>
      </c>
      <c r="E53">
        <v>1457</v>
      </c>
      <c r="F53">
        <v>1624</v>
      </c>
      <c r="G53">
        <v>1178.6399999999999</v>
      </c>
    </row>
    <row r="54" spans="1:7" x14ac:dyDescent="0.3">
      <c r="A54" s="344">
        <v>20251</v>
      </c>
      <c r="B54" t="s">
        <v>118</v>
      </c>
      <c r="C54" s="407" t="s">
        <v>119</v>
      </c>
      <c r="D54" s="407" t="s">
        <v>396</v>
      </c>
      <c r="E54">
        <v>633</v>
      </c>
      <c r="F54">
        <v>672</v>
      </c>
      <c r="G54">
        <v>569.53</v>
      </c>
    </row>
    <row r="55" spans="1:7" x14ac:dyDescent="0.3">
      <c r="A55" s="344">
        <v>20251</v>
      </c>
      <c r="B55" t="s">
        <v>120</v>
      </c>
      <c r="C55" s="407" t="s">
        <v>121</v>
      </c>
      <c r="D55" s="407" t="s">
        <v>397</v>
      </c>
      <c r="E55">
        <v>267</v>
      </c>
      <c r="F55">
        <v>304</v>
      </c>
      <c r="G55">
        <v>200.49</v>
      </c>
    </row>
    <row r="56" spans="1:7" x14ac:dyDescent="0.3">
      <c r="A56" s="344">
        <v>20251</v>
      </c>
      <c r="B56" t="s">
        <v>180</v>
      </c>
      <c r="C56" s="407" t="s">
        <v>123</v>
      </c>
      <c r="D56" s="407" t="s">
        <v>398</v>
      </c>
      <c r="E56">
        <v>11030</v>
      </c>
      <c r="F56">
        <v>12834</v>
      </c>
      <c r="G56">
        <v>9007.380000000001</v>
      </c>
    </row>
    <row r="57" spans="1:7" x14ac:dyDescent="0.3">
      <c r="A57" s="344">
        <v>20251</v>
      </c>
      <c r="B57" t="s">
        <v>181</v>
      </c>
      <c r="C57" s="407" t="s">
        <v>125</v>
      </c>
      <c r="D57" s="407" t="s">
        <v>399</v>
      </c>
      <c r="E57">
        <v>1015</v>
      </c>
      <c r="F57">
        <v>1509</v>
      </c>
      <c r="G57">
        <v>777.08</v>
      </c>
    </row>
    <row r="58" spans="1:7" x14ac:dyDescent="0.3">
      <c r="A58" s="344">
        <v>20251</v>
      </c>
      <c r="B58" t="s">
        <v>126</v>
      </c>
      <c r="C58" s="407" t="s">
        <v>127</v>
      </c>
      <c r="D58" s="407" t="s">
        <v>400</v>
      </c>
      <c r="E58">
        <v>1656</v>
      </c>
      <c r="F58">
        <v>2946</v>
      </c>
      <c r="G58">
        <v>1610.58</v>
      </c>
    </row>
    <row r="59" spans="1:7" x14ac:dyDescent="0.3">
      <c r="A59" s="344">
        <v>20251</v>
      </c>
      <c r="B59" t="s">
        <v>182</v>
      </c>
      <c r="C59" s="407" t="s">
        <v>129</v>
      </c>
      <c r="D59" s="407" t="s">
        <v>401</v>
      </c>
      <c r="E59">
        <v>3527</v>
      </c>
      <c r="F59">
        <v>4162</v>
      </c>
      <c r="G59">
        <v>2468.8199999999997</v>
      </c>
    </row>
    <row r="60" spans="1:7" x14ac:dyDescent="0.3">
      <c r="A60" s="344">
        <v>20251</v>
      </c>
      <c r="B60" t="s">
        <v>236</v>
      </c>
      <c r="C60" s="407" t="s">
        <v>301</v>
      </c>
      <c r="D60" s="407" t="s">
        <v>302</v>
      </c>
      <c r="E60">
        <v>1101</v>
      </c>
      <c r="F60">
        <v>1451</v>
      </c>
      <c r="G60">
        <v>798.29</v>
      </c>
    </row>
    <row r="61" spans="1:7" x14ac:dyDescent="0.3">
      <c r="A61" s="344">
        <v>20244</v>
      </c>
      <c r="B61" t="s">
        <v>176</v>
      </c>
      <c r="C61" s="406" t="s">
        <v>23</v>
      </c>
      <c r="D61" s="406" t="s">
        <v>331</v>
      </c>
      <c r="E61">
        <v>382</v>
      </c>
      <c r="F61">
        <v>413</v>
      </c>
      <c r="G61">
        <v>409.96999999999991</v>
      </c>
    </row>
    <row r="62" spans="1:7" ht="27.6" x14ac:dyDescent="0.3">
      <c r="A62" s="344">
        <v>20244</v>
      </c>
      <c r="B62" t="s">
        <v>177</v>
      </c>
      <c r="C62" s="407" t="s">
        <v>111</v>
      </c>
      <c r="D62" s="407" t="s">
        <v>342</v>
      </c>
      <c r="E62">
        <v>27565</v>
      </c>
      <c r="F62">
        <v>28494</v>
      </c>
      <c r="G62">
        <v>30742.490000000013</v>
      </c>
    </row>
    <row r="63" spans="1:7" x14ac:dyDescent="0.3">
      <c r="A63" s="344">
        <v>20244</v>
      </c>
      <c r="B63" t="s">
        <v>112</v>
      </c>
      <c r="C63" s="407" t="s">
        <v>113</v>
      </c>
      <c r="D63" s="407" t="s">
        <v>333</v>
      </c>
      <c r="E63">
        <v>2964</v>
      </c>
      <c r="F63">
        <v>3052</v>
      </c>
      <c r="G63">
        <v>4159.7300000000014</v>
      </c>
    </row>
    <row r="64" spans="1:7" x14ac:dyDescent="0.3">
      <c r="A64" s="344">
        <v>20244</v>
      </c>
      <c r="B64" t="s">
        <v>178</v>
      </c>
      <c r="C64" s="407" t="s">
        <v>115</v>
      </c>
      <c r="D64" s="407" t="s">
        <v>394</v>
      </c>
      <c r="E64">
        <v>44994</v>
      </c>
      <c r="F64">
        <v>48647</v>
      </c>
      <c r="G64">
        <v>40102.760000000009</v>
      </c>
    </row>
    <row r="65" spans="1:7" x14ac:dyDescent="0.3">
      <c r="A65" s="344">
        <v>20244</v>
      </c>
      <c r="B65" t="s">
        <v>179</v>
      </c>
      <c r="C65" s="407" t="s">
        <v>117</v>
      </c>
      <c r="D65" s="407" t="s">
        <v>395</v>
      </c>
      <c r="E65">
        <v>1336</v>
      </c>
      <c r="F65">
        <v>1461</v>
      </c>
      <c r="G65">
        <v>1399.4</v>
      </c>
    </row>
    <row r="66" spans="1:7" x14ac:dyDescent="0.3">
      <c r="A66" s="344">
        <v>20244</v>
      </c>
      <c r="B66" t="s">
        <v>118</v>
      </c>
      <c r="C66" s="407" t="s">
        <v>119</v>
      </c>
      <c r="D66" s="407" t="s">
        <v>396</v>
      </c>
      <c r="E66">
        <v>635</v>
      </c>
      <c r="F66">
        <v>663</v>
      </c>
      <c r="G66">
        <v>605.06999999999994</v>
      </c>
    </row>
    <row r="67" spans="1:7" x14ac:dyDescent="0.3">
      <c r="A67" s="344">
        <v>20244</v>
      </c>
      <c r="B67" t="s">
        <v>120</v>
      </c>
      <c r="C67" s="407" t="s">
        <v>121</v>
      </c>
      <c r="D67" s="407" t="s">
        <v>397</v>
      </c>
      <c r="E67">
        <v>250</v>
      </c>
      <c r="F67">
        <v>276</v>
      </c>
      <c r="G67">
        <v>220.82999999999998</v>
      </c>
    </row>
    <row r="68" spans="1:7" x14ac:dyDescent="0.3">
      <c r="A68" s="344">
        <v>20244</v>
      </c>
      <c r="B68" t="s">
        <v>180</v>
      </c>
      <c r="C68" s="407" t="s">
        <v>123</v>
      </c>
      <c r="D68" s="407" t="s">
        <v>398</v>
      </c>
      <c r="E68">
        <v>10886</v>
      </c>
      <c r="F68">
        <v>12466</v>
      </c>
      <c r="G68">
        <v>10311.459999999997</v>
      </c>
    </row>
    <row r="69" spans="1:7" x14ac:dyDescent="0.3">
      <c r="A69" s="344">
        <v>20244</v>
      </c>
      <c r="B69" t="s">
        <v>181</v>
      </c>
      <c r="C69" s="407" t="s">
        <v>125</v>
      </c>
      <c r="D69" s="407" t="s">
        <v>399</v>
      </c>
      <c r="E69">
        <v>662</v>
      </c>
      <c r="F69">
        <v>994</v>
      </c>
      <c r="G69">
        <v>874.54000000000019</v>
      </c>
    </row>
    <row r="70" spans="1:7" x14ac:dyDescent="0.3">
      <c r="A70" s="344">
        <v>20244</v>
      </c>
      <c r="B70" t="s">
        <v>126</v>
      </c>
      <c r="C70" s="407" t="s">
        <v>127</v>
      </c>
      <c r="D70" s="407" t="s">
        <v>400</v>
      </c>
      <c r="E70">
        <v>1961</v>
      </c>
      <c r="F70">
        <v>3659</v>
      </c>
      <c r="G70">
        <v>2084.6900000000005</v>
      </c>
    </row>
    <row r="71" spans="1:7" x14ac:dyDescent="0.3">
      <c r="A71" s="344">
        <v>20244</v>
      </c>
      <c r="B71" t="s">
        <v>182</v>
      </c>
      <c r="C71" s="407" t="s">
        <v>129</v>
      </c>
      <c r="D71" s="407" t="s">
        <v>401</v>
      </c>
      <c r="E71">
        <v>3335</v>
      </c>
      <c r="F71">
        <v>3793</v>
      </c>
      <c r="G71">
        <v>2966.130000000001</v>
      </c>
    </row>
    <row r="72" spans="1:7" x14ac:dyDescent="0.3">
      <c r="A72" s="344">
        <v>20244</v>
      </c>
      <c r="B72" t="s">
        <v>236</v>
      </c>
      <c r="C72" s="407" t="s">
        <v>301</v>
      </c>
      <c r="D72" s="407" t="s">
        <v>302</v>
      </c>
      <c r="E72">
        <v>931</v>
      </c>
      <c r="F72">
        <v>1256</v>
      </c>
      <c r="G72">
        <v>1002.38</v>
      </c>
    </row>
    <row r="73" spans="1:7" x14ac:dyDescent="0.3">
      <c r="A73" s="344">
        <v>20243</v>
      </c>
      <c r="B73" t="s">
        <v>176</v>
      </c>
      <c r="C73" s="406" t="s">
        <v>23</v>
      </c>
      <c r="D73" s="406" t="s">
        <v>331</v>
      </c>
      <c r="E73">
        <v>494</v>
      </c>
      <c r="F73">
        <v>559</v>
      </c>
      <c r="G73">
        <v>421.11</v>
      </c>
    </row>
    <row r="74" spans="1:7" ht="27.6" x14ac:dyDescent="0.3">
      <c r="A74" s="344">
        <v>20243</v>
      </c>
      <c r="B74" t="s">
        <v>177</v>
      </c>
      <c r="C74" s="407" t="s">
        <v>111</v>
      </c>
      <c r="D74" s="407" t="s">
        <v>342</v>
      </c>
      <c r="E74">
        <v>34283</v>
      </c>
      <c r="F74">
        <v>35895</v>
      </c>
      <c r="G74">
        <v>28785.959999999981</v>
      </c>
    </row>
    <row r="75" spans="1:7" x14ac:dyDescent="0.3">
      <c r="A75" s="344">
        <v>20243</v>
      </c>
      <c r="B75" t="s">
        <v>112</v>
      </c>
      <c r="C75" s="407" t="s">
        <v>113</v>
      </c>
      <c r="D75" s="407" t="s">
        <v>333</v>
      </c>
      <c r="E75">
        <v>4904</v>
      </c>
      <c r="F75">
        <v>5100</v>
      </c>
      <c r="G75">
        <v>3736.6299999999987</v>
      </c>
    </row>
    <row r="76" spans="1:7" x14ac:dyDescent="0.3">
      <c r="A76" s="344">
        <v>20243</v>
      </c>
      <c r="B76" t="s">
        <v>178</v>
      </c>
      <c r="C76" s="407" t="s">
        <v>115</v>
      </c>
      <c r="D76" s="407" t="s">
        <v>394</v>
      </c>
      <c r="E76">
        <v>44481</v>
      </c>
      <c r="F76">
        <v>48663</v>
      </c>
      <c r="G76">
        <v>34073.369999999995</v>
      </c>
    </row>
    <row r="77" spans="1:7" x14ac:dyDescent="0.3">
      <c r="A77" s="344">
        <v>20243</v>
      </c>
      <c r="B77" t="s">
        <v>179</v>
      </c>
      <c r="C77" s="407" t="s">
        <v>117</v>
      </c>
      <c r="D77" s="407" t="s">
        <v>395</v>
      </c>
      <c r="E77">
        <v>1612</v>
      </c>
      <c r="F77">
        <v>1839</v>
      </c>
      <c r="G77">
        <v>1197.5800000000002</v>
      </c>
    </row>
    <row r="78" spans="1:7" x14ac:dyDescent="0.3">
      <c r="A78" s="344">
        <v>20243</v>
      </c>
      <c r="B78" t="s">
        <v>118</v>
      </c>
      <c r="C78" s="407" t="s">
        <v>119</v>
      </c>
      <c r="D78" s="407" t="s">
        <v>396</v>
      </c>
      <c r="E78">
        <v>675</v>
      </c>
      <c r="F78">
        <v>724</v>
      </c>
      <c r="G78">
        <v>608.69999999999993</v>
      </c>
    </row>
    <row r="79" spans="1:7" x14ac:dyDescent="0.3">
      <c r="A79" s="344">
        <v>20243</v>
      </c>
      <c r="B79" t="s">
        <v>120</v>
      </c>
      <c r="C79" s="407" t="s">
        <v>121</v>
      </c>
      <c r="D79" s="407" t="s">
        <v>397</v>
      </c>
      <c r="E79">
        <v>280</v>
      </c>
      <c r="F79">
        <v>320</v>
      </c>
      <c r="G79">
        <v>212.95</v>
      </c>
    </row>
    <row r="80" spans="1:7" x14ac:dyDescent="0.3">
      <c r="A80" s="344">
        <v>20243</v>
      </c>
      <c r="B80" t="s">
        <v>180</v>
      </c>
      <c r="C80" s="407" t="s">
        <v>123</v>
      </c>
      <c r="D80" s="407" t="s">
        <v>398</v>
      </c>
      <c r="E80">
        <v>12419</v>
      </c>
      <c r="F80">
        <v>14478</v>
      </c>
      <c r="G80">
        <v>9545.0900000000038</v>
      </c>
    </row>
    <row r="81" spans="1:7" x14ac:dyDescent="0.3">
      <c r="A81" s="344">
        <v>20243</v>
      </c>
      <c r="B81" t="s">
        <v>181</v>
      </c>
      <c r="C81" s="407" t="s">
        <v>125</v>
      </c>
      <c r="D81" s="407" t="s">
        <v>399</v>
      </c>
      <c r="E81">
        <v>1027</v>
      </c>
      <c r="F81">
        <v>1478</v>
      </c>
      <c r="G81">
        <v>722.73</v>
      </c>
    </row>
    <row r="82" spans="1:7" x14ac:dyDescent="0.3">
      <c r="A82" s="344">
        <v>20243</v>
      </c>
      <c r="B82" t="s">
        <v>126</v>
      </c>
      <c r="C82" s="407" t="s">
        <v>127</v>
      </c>
      <c r="D82" s="407" t="s">
        <v>400</v>
      </c>
      <c r="E82">
        <v>1967</v>
      </c>
      <c r="F82">
        <v>3580</v>
      </c>
      <c r="G82">
        <v>1845</v>
      </c>
    </row>
    <row r="83" spans="1:7" x14ac:dyDescent="0.3">
      <c r="A83" s="344">
        <v>20243</v>
      </c>
      <c r="B83" t="s">
        <v>182</v>
      </c>
      <c r="C83" s="407" t="s">
        <v>129</v>
      </c>
      <c r="D83" s="407" t="s">
        <v>401</v>
      </c>
      <c r="E83">
        <v>3650</v>
      </c>
      <c r="F83">
        <v>4312</v>
      </c>
      <c r="G83">
        <v>2593.19</v>
      </c>
    </row>
    <row r="84" spans="1:7" x14ac:dyDescent="0.3">
      <c r="A84" s="344">
        <v>20243</v>
      </c>
      <c r="B84" t="s">
        <v>236</v>
      </c>
      <c r="C84" s="407" t="s">
        <v>301</v>
      </c>
      <c r="D84" s="407" t="s">
        <v>302</v>
      </c>
      <c r="E84">
        <v>1093</v>
      </c>
      <c r="F84">
        <v>1466</v>
      </c>
      <c r="G84">
        <v>730.35000000000014</v>
      </c>
    </row>
    <row r="85" spans="1:7" x14ac:dyDescent="0.3">
      <c r="A85" s="344">
        <v>20242</v>
      </c>
      <c r="B85" t="s">
        <v>176</v>
      </c>
      <c r="C85" s="406" t="s">
        <v>23</v>
      </c>
      <c r="D85" s="406" t="s">
        <v>331</v>
      </c>
      <c r="E85">
        <v>484</v>
      </c>
      <c r="F85">
        <v>535</v>
      </c>
      <c r="G85">
        <v>402.53000000000009</v>
      </c>
    </row>
    <row r="86" spans="1:7" ht="27.6" x14ac:dyDescent="0.3">
      <c r="A86" s="344">
        <v>20242</v>
      </c>
      <c r="B86" t="s">
        <v>177</v>
      </c>
      <c r="C86" s="407" t="s">
        <v>111</v>
      </c>
      <c r="D86" s="407" t="s">
        <v>342</v>
      </c>
      <c r="E86">
        <v>33077</v>
      </c>
      <c r="F86">
        <v>34360</v>
      </c>
      <c r="G86">
        <v>29817.160000000014</v>
      </c>
    </row>
    <row r="87" spans="1:7" x14ac:dyDescent="0.3">
      <c r="A87" s="344">
        <v>20242</v>
      </c>
      <c r="B87" t="s">
        <v>112</v>
      </c>
      <c r="C87" s="407" t="s">
        <v>113</v>
      </c>
      <c r="D87" s="407" t="s">
        <v>333</v>
      </c>
      <c r="E87">
        <v>4916</v>
      </c>
      <c r="F87">
        <v>5098</v>
      </c>
      <c r="G87">
        <v>4461.28</v>
      </c>
    </row>
    <row r="88" spans="1:7" x14ac:dyDescent="0.3">
      <c r="A88" s="344">
        <v>20242</v>
      </c>
      <c r="B88" t="s">
        <v>178</v>
      </c>
      <c r="C88" s="407" t="s">
        <v>115</v>
      </c>
      <c r="D88" s="407" t="s">
        <v>394</v>
      </c>
      <c r="E88">
        <v>41029</v>
      </c>
      <c r="F88">
        <v>44879</v>
      </c>
      <c r="G88">
        <v>34514.1</v>
      </c>
    </row>
    <row r="89" spans="1:7" x14ac:dyDescent="0.3">
      <c r="A89" s="344">
        <v>20242</v>
      </c>
      <c r="B89" t="s">
        <v>179</v>
      </c>
      <c r="C89" s="407" t="s">
        <v>117</v>
      </c>
      <c r="D89" s="407" t="s">
        <v>395</v>
      </c>
      <c r="E89">
        <v>1446</v>
      </c>
      <c r="F89">
        <v>1598</v>
      </c>
      <c r="G89">
        <v>1297.6500000000001</v>
      </c>
    </row>
    <row r="90" spans="1:7" x14ac:dyDescent="0.3">
      <c r="A90" s="344">
        <v>20242</v>
      </c>
      <c r="B90" t="s">
        <v>118</v>
      </c>
      <c r="C90" s="407" t="s">
        <v>119</v>
      </c>
      <c r="D90" s="407" t="s">
        <v>396</v>
      </c>
      <c r="E90">
        <v>712</v>
      </c>
      <c r="F90">
        <v>769</v>
      </c>
      <c r="G90">
        <v>686.29</v>
      </c>
    </row>
    <row r="91" spans="1:7" x14ac:dyDescent="0.3">
      <c r="A91" s="344">
        <v>20242</v>
      </c>
      <c r="B91" t="s">
        <v>120</v>
      </c>
      <c r="C91" s="407" t="s">
        <v>121</v>
      </c>
      <c r="D91" s="407" t="s">
        <v>397</v>
      </c>
      <c r="E91">
        <v>276</v>
      </c>
      <c r="F91">
        <v>320</v>
      </c>
      <c r="G91">
        <v>231.81</v>
      </c>
    </row>
    <row r="92" spans="1:7" x14ac:dyDescent="0.3">
      <c r="A92" s="344">
        <v>20242</v>
      </c>
      <c r="B92" t="s">
        <v>180</v>
      </c>
      <c r="C92" s="407" t="s">
        <v>123</v>
      </c>
      <c r="D92" s="407" t="s">
        <v>398</v>
      </c>
      <c r="E92">
        <v>11768</v>
      </c>
      <c r="F92">
        <v>13932</v>
      </c>
      <c r="G92">
        <v>9826.1899999999987</v>
      </c>
    </row>
    <row r="93" spans="1:7" x14ac:dyDescent="0.3">
      <c r="A93" s="344">
        <v>20242</v>
      </c>
      <c r="B93" t="s">
        <v>181</v>
      </c>
      <c r="C93" s="407" t="s">
        <v>125</v>
      </c>
      <c r="D93" s="407" t="s">
        <v>399</v>
      </c>
      <c r="E93">
        <v>904</v>
      </c>
      <c r="F93">
        <v>1302</v>
      </c>
      <c r="G93">
        <v>843.12999999999988</v>
      </c>
    </row>
    <row r="94" spans="1:7" x14ac:dyDescent="0.3">
      <c r="A94" s="344">
        <v>20242</v>
      </c>
      <c r="B94" t="s">
        <v>126</v>
      </c>
      <c r="C94" s="407" t="s">
        <v>127</v>
      </c>
      <c r="D94" s="407" t="s">
        <v>400</v>
      </c>
      <c r="E94">
        <v>1782</v>
      </c>
      <c r="F94">
        <v>3248</v>
      </c>
      <c r="G94">
        <v>1809.7800000000002</v>
      </c>
    </row>
    <row r="95" spans="1:7" x14ac:dyDescent="0.3">
      <c r="A95" s="344">
        <v>20242</v>
      </c>
      <c r="B95" t="s">
        <v>182</v>
      </c>
      <c r="C95" s="407" t="s">
        <v>129</v>
      </c>
      <c r="D95" s="407" t="s">
        <v>401</v>
      </c>
      <c r="E95">
        <v>3593</v>
      </c>
      <c r="F95">
        <v>4318</v>
      </c>
      <c r="G95">
        <v>2870.2700000000009</v>
      </c>
    </row>
    <row r="96" spans="1:7" x14ac:dyDescent="0.3">
      <c r="A96" s="344">
        <v>20242</v>
      </c>
      <c r="B96" t="s">
        <v>236</v>
      </c>
      <c r="C96" s="407" t="s">
        <v>301</v>
      </c>
      <c r="D96" s="407" t="s">
        <v>302</v>
      </c>
      <c r="E96">
        <v>938</v>
      </c>
      <c r="F96">
        <v>1287</v>
      </c>
      <c r="G96">
        <v>805.52</v>
      </c>
    </row>
    <row r="97" spans="1:7" x14ac:dyDescent="0.3">
      <c r="A97" s="344">
        <v>20241</v>
      </c>
      <c r="B97" t="s">
        <v>176</v>
      </c>
      <c r="C97" s="406" t="s">
        <v>23</v>
      </c>
      <c r="D97" s="406" t="s">
        <v>331</v>
      </c>
      <c r="E97">
        <v>450</v>
      </c>
      <c r="F97">
        <v>490</v>
      </c>
      <c r="G97">
        <v>315.35000000000002</v>
      </c>
    </row>
    <row r="98" spans="1:7" ht="27.6" x14ac:dyDescent="0.3">
      <c r="A98" s="344">
        <v>20241</v>
      </c>
      <c r="B98" t="s">
        <v>177</v>
      </c>
      <c r="C98" s="407" t="s">
        <v>111</v>
      </c>
      <c r="D98" s="407" t="s">
        <v>342</v>
      </c>
      <c r="E98">
        <v>31651</v>
      </c>
      <c r="F98">
        <v>32827</v>
      </c>
      <c r="G98">
        <v>28288.03</v>
      </c>
    </row>
    <row r="99" spans="1:7" x14ac:dyDescent="0.3">
      <c r="A99" s="344">
        <v>20241</v>
      </c>
      <c r="B99" t="s">
        <v>112</v>
      </c>
      <c r="C99" s="407" t="s">
        <v>113</v>
      </c>
      <c r="D99" s="407" t="s">
        <v>333</v>
      </c>
      <c r="E99">
        <v>5207</v>
      </c>
      <c r="F99">
        <v>5377</v>
      </c>
      <c r="G99">
        <v>4347.0400000000009</v>
      </c>
    </row>
    <row r="100" spans="1:7" x14ac:dyDescent="0.3">
      <c r="A100" s="344">
        <v>20241</v>
      </c>
      <c r="B100" t="s">
        <v>178</v>
      </c>
      <c r="C100" s="407" t="s">
        <v>115</v>
      </c>
      <c r="D100" s="407" t="s">
        <v>394</v>
      </c>
      <c r="E100">
        <v>39514</v>
      </c>
      <c r="F100">
        <v>42814</v>
      </c>
      <c r="G100">
        <v>32905.390000000007</v>
      </c>
    </row>
    <row r="101" spans="1:7" x14ac:dyDescent="0.3">
      <c r="A101" s="344">
        <v>20241</v>
      </c>
      <c r="B101" t="s">
        <v>179</v>
      </c>
      <c r="C101" s="407" t="s">
        <v>117</v>
      </c>
      <c r="D101" s="407" t="s">
        <v>395</v>
      </c>
      <c r="E101">
        <v>1425</v>
      </c>
      <c r="F101">
        <v>1588</v>
      </c>
      <c r="G101">
        <v>1221.2199999999998</v>
      </c>
    </row>
    <row r="102" spans="1:7" x14ac:dyDescent="0.3">
      <c r="A102" s="344">
        <v>20241</v>
      </c>
      <c r="B102" t="s">
        <v>118</v>
      </c>
      <c r="C102" s="407" t="s">
        <v>119</v>
      </c>
      <c r="D102" s="407" t="s">
        <v>396</v>
      </c>
      <c r="E102">
        <v>779</v>
      </c>
      <c r="F102">
        <v>821</v>
      </c>
      <c r="G102">
        <v>735.43999999999983</v>
      </c>
    </row>
    <row r="103" spans="1:7" x14ac:dyDescent="0.3">
      <c r="A103" s="344">
        <v>20241</v>
      </c>
      <c r="B103" t="s">
        <v>120</v>
      </c>
      <c r="C103" s="407" t="s">
        <v>121</v>
      </c>
      <c r="D103" s="407" t="s">
        <v>397</v>
      </c>
      <c r="E103">
        <v>289</v>
      </c>
      <c r="F103">
        <v>323</v>
      </c>
      <c r="G103">
        <v>228.37</v>
      </c>
    </row>
    <row r="104" spans="1:7" x14ac:dyDescent="0.3">
      <c r="A104" s="344">
        <v>20241</v>
      </c>
      <c r="B104" t="s">
        <v>180</v>
      </c>
      <c r="C104" s="407" t="s">
        <v>123</v>
      </c>
      <c r="D104" s="407" t="s">
        <v>398</v>
      </c>
      <c r="E104">
        <v>11380</v>
      </c>
      <c r="F104">
        <v>13233</v>
      </c>
      <c r="G104">
        <v>9415.3399999999983</v>
      </c>
    </row>
    <row r="105" spans="1:7" x14ac:dyDescent="0.3">
      <c r="A105" s="344">
        <v>20241</v>
      </c>
      <c r="B105" t="s">
        <v>181</v>
      </c>
      <c r="C105" s="407" t="s">
        <v>125</v>
      </c>
      <c r="D105" s="407" t="s">
        <v>399</v>
      </c>
      <c r="E105">
        <v>1011</v>
      </c>
      <c r="F105">
        <v>1433</v>
      </c>
      <c r="G105">
        <v>757.68999999999983</v>
      </c>
    </row>
    <row r="106" spans="1:7" x14ac:dyDescent="0.3">
      <c r="A106" s="344">
        <v>20241</v>
      </c>
      <c r="B106" t="s">
        <v>126</v>
      </c>
      <c r="C106" s="407" t="s">
        <v>127</v>
      </c>
      <c r="D106" s="407" t="s">
        <v>400</v>
      </c>
      <c r="E106">
        <v>1778</v>
      </c>
      <c r="F106">
        <v>3131</v>
      </c>
      <c r="G106">
        <v>1725.7099999999996</v>
      </c>
    </row>
    <row r="107" spans="1:7" x14ac:dyDescent="0.3">
      <c r="A107" s="344">
        <v>20241</v>
      </c>
      <c r="B107" t="s">
        <v>182</v>
      </c>
      <c r="C107" s="407" t="s">
        <v>129</v>
      </c>
      <c r="D107" s="407" t="s">
        <v>401</v>
      </c>
      <c r="E107">
        <v>3452</v>
      </c>
      <c r="F107">
        <v>4134</v>
      </c>
      <c r="G107">
        <v>2481.9800000000005</v>
      </c>
    </row>
    <row r="108" spans="1:7" x14ac:dyDescent="0.3">
      <c r="A108" s="344">
        <v>20241</v>
      </c>
      <c r="B108" t="s">
        <v>236</v>
      </c>
      <c r="C108" s="407" t="s">
        <v>301</v>
      </c>
      <c r="D108" s="407" t="s">
        <v>302</v>
      </c>
      <c r="E108">
        <v>991</v>
      </c>
      <c r="F108">
        <v>1337</v>
      </c>
      <c r="G108">
        <v>732.65</v>
      </c>
    </row>
    <row r="109" spans="1:7" x14ac:dyDescent="0.3">
      <c r="A109" s="344">
        <v>20234</v>
      </c>
      <c r="B109" t="s">
        <v>176</v>
      </c>
      <c r="C109" s="406" t="s">
        <v>23</v>
      </c>
      <c r="D109" s="406" t="s">
        <v>331</v>
      </c>
      <c r="E109">
        <v>314</v>
      </c>
      <c r="F109">
        <v>348</v>
      </c>
      <c r="G109">
        <v>382.05999999999995</v>
      </c>
    </row>
    <row r="110" spans="1:7" ht="27.6" x14ac:dyDescent="0.3">
      <c r="A110" s="344">
        <v>20234</v>
      </c>
      <c r="B110" t="s">
        <v>177</v>
      </c>
      <c r="C110" s="407" t="s">
        <v>111</v>
      </c>
      <c r="D110" s="407" t="s">
        <v>342</v>
      </c>
      <c r="E110">
        <v>29289</v>
      </c>
      <c r="F110">
        <v>30227</v>
      </c>
      <c r="G110">
        <v>32242.839999999982</v>
      </c>
    </row>
    <row r="111" spans="1:7" x14ac:dyDescent="0.3">
      <c r="A111" s="344">
        <v>20234</v>
      </c>
      <c r="B111" t="s">
        <v>112</v>
      </c>
      <c r="C111" s="407" t="s">
        <v>113</v>
      </c>
      <c r="D111" s="407" t="s">
        <v>333</v>
      </c>
      <c r="E111">
        <v>3841</v>
      </c>
      <c r="F111">
        <v>3929</v>
      </c>
      <c r="G111">
        <v>4933.340000000002</v>
      </c>
    </row>
    <row r="112" spans="1:7" x14ac:dyDescent="0.3">
      <c r="A112" s="344">
        <v>20234</v>
      </c>
      <c r="B112" t="s">
        <v>178</v>
      </c>
      <c r="C112" s="407" t="s">
        <v>115</v>
      </c>
      <c r="D112" s="407" t="s">
        <v>394</v>
      </c>
      <c r="E112">
        <v>44313</v>
      </c>
      <c r="F112">
        <v>47649</v>
      </c>
      <c r="G112">
        <v>40236.960000000006</v>
      </c>
    </row>
    <row r="113" spans="1:7" x14ac:dyDescent="0.3">
      <c r="A113" s="344">
        <v>20234</v>
      </c>
      <c r="B113" t="s">
        <v>179</v>
      </c>
      <c r="C113" s="407" t="s">
        <v>117</v>
      </c>
      <c r="D113" s="407" t="s">
        <v>395</v>
      </c>
      <c r="E113">
        <v>1333</v>
      </c>
      <c r="F113">
        <v>1447</v>
      </c>
      <c r="G113">
        <v>1393.7499999999998</v>
      </c>
    </row>
    <row r="114" spans="1:7" x14ac:dyDescent="0.3">
      <c r="A114" s="344">
        <v>20234</v>
      </c>
      <c r="B114" t="s">
        <v>118</v>
      </c>
      <c r="C114" s="407" t="s">
        <v>119</v>
      </c>
      <c r="D114" s="407" t="s">
        <v>396</v>
      </c>
      <c r="E114">
        <v>825</v>
      </c>
      <c r="F114">
        <v>854</v>
      </c>
      <c r="G114">
        <v>793.05</v>
      </c>
    </row>
    <row r="115" spans="1:7" x14ac:dyDescent="0.3">
      <c r="A115" s="344">
        <v>20234</v>
      </c>
      <c r="B115" t="s">
        <v>120</v>
      </c>
      <c r="C115" s="407" t="s">
        <v>121</v>
      </c>
      <c r="D115" s="407" t="s">
        <v>397</v>
      </c>
      <c r="E115">
        <v>266</v>
      </c>
      <c r="F115">
        <v>291</v>
      </c>
      <c r="G115">
        <v>269.11</v>
      </c>
    </row>
    <row r="116" spans="1:7" x14ac:dyDescent="0.3">
      <c r="A116" s="344">
        <v>20234</v>
      </c>
      <c r="B116" t="s">
        <v>180</v>
      </c>
      <c r="C116" s="407" t="s">
        <v>123</v>
      </c>
      <c r="D116" s="407" t="s">
        <v>398</v>
      </c>
      <c r="E116">
        <v>11146</v>
      </c>
      <c r="F116">
        <v>12630</v>
      </c>
      <c r="G116">
        <v>11010.6</v>
      </c>
    </row>
    <row r="117" spans="1:7" x14ac:dyDescent="0.3">
      <c r="A117" s="344">
        <v>20234</v>
      </c>
      <c r="B117" t="s">
        <v>181</v>
      </c>
      <c r="C117" s="407" t="s">
        <v>125</v>
      </c>
      <c r="D117" s="407" t="s">
        <v>399</v>
      </c>
      <c r="E117">
        <v>625</v>
      </c>
      <c r="F117">
        <v>908</v>
      </c>
      <c r="G117">
        <v>847.20000000000027</v>
      </c>
    </row>
    <row r="118" spans="1:7" x14ac:dyDescent="0.3">
      <c r="A118" s="344">
        <v>20234</v>
      </c>
      <c r="B118" t="s">
        <v>126</v>
      </c>
      <c r="C118" s="407" t="s">
        <v>127</v>
      </c>
      <c r="D118" s="407" t="s">
        <v>400</v>
      </c>
      <c r="E118">
        <v>1873</v>
      </c>
      <c r="F118">
        <v>3554</v>
      </c>
      <c r="G118">
        <v>2053.73</v>
      </c>
    </row>
    <row r="119" spans="1:7" x14ac:dyDescent="0.3">
      <c r="A119" s="344">
        <v>20234</v>
      </c>
      <c r="B119" t="s">
        <v>182</v>
      </c>
      <c r="C119" s="407" t="s">
        <v>129</v>
      </c>
      <c r="D119" s="407" t="s">
        <v>401</v>
      </c>
      <c r="E119">
        <v>3352</v>
      </c>
      <c r="F119">
        <v>3903</v>
      </c>
      <c r="G119">
        <v>3075.8000000000011</v>
      </c>
    </row>
    <row r="120" spans="1:7" x14ac:dyDescent="0.3">
      <c r="A120" s="344">
        <v>20234</v>
      </c>
      <c r="B120" t="s">
        <v>236</v>
      </c>
      <c r="C120" s="407" t="s">
        <v>301</v>
      </c>
      <c r="D120" s="407" t="s">
        <v>302</v>
      </c>
      <c r="E120">
        <v>697</v>
      </c>
      <c r="F120">
        <v>1045</v>
      </c>
      <c r="G120">
        <v>780.34999999999991</v>
      </c>
    </row>
    <row r="121" spans="1:7" x14ac:dyDescent="0.3">
      <c r="A121" s="344">
        <v>20233</v>
      </c>
      <c r="B121" t="s">
        <v>176</v>
      </c>
      <c r="C121" s="406" t="s">
        <v>23</v>
      </c>
      <c r="D121" s="406" t="s">
        <v>331</v>
      </c>
      <c r="E121">
        <v>511</v>
      </c>
      <c r="F121">
        <v>581</v>
      </c>
      <c r="G121">
        <v>410.38</v>
      </c>
    </row>
    <row r="122" spans="1:7" ht="27.6" x14ac:dyDescent="0.3">
      <c r="A122" s="344">
        <v>20233</v>
      </c>
      <c r="B122" t="s">
        <v>177</v>
      </c>
      <c r="C122" s="407" t="s">
        <v>111</v>
      </c>
      <c r="D122" s="407" t="s">
        <v>342</v>
      </c>
      <c r="E122">
        <v>34776</v>
      </c>
      <c r="F122">
        <v>36271</v>
      </c>
      <c r="G122">
        <v>29441.770000000004</v>
      </c>
    </row>
    <row r="123" spans="1:7" x14ac:dyDescent="0.3">
      <c r="A123" s="344">
        <v>20233</v>
      </c>
      <c r="B123" t="s">
        <v>112</v>
      </c>
      <c r="C123" s="407" t="s">
        <v>113</v>
      </c>
      <c r="D123" s="407" t="s">
        <v>333</v>
      </c>
      <c r="E123">
        <v>5833</v>
      </c>
      <c r="F123">
        <v>6060</v>
      </c>
      <c r="G123">
        <v>4360.1099999999997</v>
      </c>
    </row>
    <row r="124" spans="1:7" x14ac:dyDescent="0.3">
      <c r="A124" s="344">
        <v>20233</v>
      </c>
      <c r="B124" t="s">
        <v>178</v>
      </c>
      <c r="C124" s="407" t="s">
        <v>115</v>
      </c>
      <c r="D124" s="407" t="s">
        <v>394</v>
      </c>
      <c r="E124">
        <v>42857</v>
      </c>
      <c r="F124">
        <v>46727</v>
      </c>
      <c r="G124">
        <v>34397.990000000005</v>
      </c>
    </row>
    <row r="125" spans="1:7" x14ac:dyDescent="0.3">
      <c r="A125" s="344">
        <v>20233</v>
      </c>
      <c r="B125" t="s">
        <v>179</v>
      </c>
      <c r="C125" s="407" t="s">
        <v>117</v>
      </c>
      <c r="D125" s="407" t="s">
        <v>395</v>
      </c>
      <c r="E125">
        <v>1484</v>
      </c>
      <c r="F125">
        <v>1695</v>
      </c>
      <c r="G125">
        <v>1121.19</v>
      </c>
    </row>
    <row r="126" spans="1:7" x14ac:dyDescent="0.3">
      <c r="A126" s="344">
        <v>20233</v>
      </c>
      <c r="B126" t="s">
        <v>118</v>
      </c>
      <c r="C126" s="407" t="s">
        <v>119</v>
      </c>
      <c r="D126" s="407" t="s">
        <v>396</v>
      </c>
      <c r="E126">
        <v>814</v>
      </c>
      <c r="F126">
        <v>867</v>
      </c>
      <c r="G126">
        <v>731.12999999999977</v>
      </c>
    </row>
    <row r="127" spans="1:7" x14ac:dyDescent="0.3">
      <c r="A127" s="344">
        <v>20233</v>
      </c>
      <c r="B127" t="s">
        <v>120</v>
      </c>
      <c r="C127" s="407" t="s">
        <v>121</v>
      </c>
      <c r="D127" s="407" t="s">
        <v>397</v>
      </c>
      <c r="E127">
        <v>328</v>
      </c>
      <c r="F127">
        <v>382</v>
      </c>
      <c r="G127">
        <v>234.57</v>
      </c>
    </row>
    <row r="128" spans="1:7" x14ac:dyDescent="0.3">
      <c r="A128" s="344">
        <v>20233</v>
      </c>
      <c r="B128" t="s">
        <v>180</v>
      </c>
      <c r="C128" s="407" t="s">
        <v>123</v>
      </c>
      <c r="D128" s="407" t="s">
        <v>398</v>
      </c>
      <c r="E128">
        <v>13318</v>
      </c>
      <c r="F128">
        <v>15549</v>
      </c>
      <c r="G128">
        <v>10294.89</v>
      </c>
    </row>
    <row r="129" spans="1:7" x14ac:dyDescent="0.3">
      <c r="A129" s="344">
        <v>20233</v>
      </c>
      <c r="B129" t="s">
        <v>181</v>
      </c>
      <c r="C129" s="407" t="s">
        <v>125</v>
      </c>
      <c r="D129" s="407" t="s">
        <v>399</v>
      </c>
      <c r="E129">
        <v>964</v>
      </c>
      <c r="F129">
        <v>1451</v>
      </c>
      <c r="G129">
        <v>689.16000000000031</v>
      </c>
    </row>
    <row r="130" spans="1:7" x14ac:dyDescent="0.3">
      <c r="A130" s="344">
        <v>20233</v>
      </c>
      <c r="B130" t="s">
        <v>126</v>
      </c>
      <c r="C130" s="407" t="s">
        <v>127</v>
      </c>
      <c r="D130" s="407" t="s">
        <v>400</v>
      </c>
      <c r="E130">
        <v>1866</v>
      </c>
      <c r="F130">
        <v>3622</v>
      </c>
      <c r="G130">
        <v>1815.4000000000005</v>
      </c>
    </row>
    <row r="131" spans="1:7" x14ac:dyDescent="0.3">
      <c r="A131" s="344">
        <v>20233</v>
      </c>
      <c r="B131" t="s">
        <v>182</v>
      </c>
      <c r="C131" s="407" t="s">
        <v>129</v>
      </c>
      <c r="D131" s="407" t="s">
        <v>401</v>
      </c>
      <c r="E131">
        <v>3740</v>
      </c>
      <c r="F131">
        <v>4504</v>
      </c>
      <c r="G131">
        <v>2784.3199999999997</v>
      </c>
    </row>
    <row r="132" spans="1:7" x14ac:dyDescent="0.3">
      <c r="A132" s="344">
        <v>20233</v>
      </c>
      <c r="B132" t="s">
        <v>236</v>
      </c>
      <c r="C132" s="407" t="s">
        <v>301</v>
      </c>
      <c r="D132" s="407" t="s">
        <v>302</v>
      </c>
      <c r="E132">
        <v>1004</v>
      </c>
      <c r="F132">
        <v>1407</v>
      </c>
      <c r="G132">
        <v>640.76</v>
      </c>
    </row>
    <row r="133" spans="1:7" x14ac:dyDescent="0.3">
      <c r="A133" s="344">
        <v>20232</v>
      </c>
      <c r="B133" t="s">
        <v>176</v>
      </c>
      <c r="C133" s="406" t="s">
        <v>23</v>
      </c>
      <c r="D133" s="406" t="s">
        <v>331</v>
      </c>
      <c r="E133">
        <v>516</v>
      </c>
      <c r="F133">
        <v>569</v>
      </c>
      <c r="G133">
        <v>457.14</v>
      </c>
    </row>
    <row r="134" spans="1:7" ht="27.6" x14ac:dyDescent="0.3">
      <c r="A134" s="344">
        <v>20232</v>
      </c>
      <c r="B134" t="s">
        <v>177</v>
      </c>
      <c r="C134" s="407" t="s">
        <v>111</v>
      </c>
      <c r="D134" s="407" t="s">
        <v>342</v>
      </c>
      <c r="E134">
        <v>33820</v>
      </c>
      <c r="F134">
        <v>35238</v>
      </c>
      <c r="G134">
        <v>30874.440000000006</v>
      </c>
    </row>
    <row r="135" spans="1:7" x14ac:dyDescent="0.3">
      <c r="A135" s="344">
        <v>20232</v>
      </c>
      <c r="B135" t="s">
        <v>112</v>
      </c>
      <c r="C135" s="407" t="s">
        <v>113</v>
      </c>
      <c r="D135" s="407" t="s">
        <v>333</v>
      </c>
      <c r="E135">
        <v>5903</v>
      </c>
      <c r="F135">
        <v>6103</v>
      </c>
      <c r="G135">
        <v>5310.1799999999976</v>
      </c>
    </row>
    <row r="136" spans="1:7" x14ac:dyDescent="0.3">
      <c r="A136" s="344">
        <v>20232</v>
      </c>
      <c r="B136" t="s">
        <v>178</v>
      </c>
      <c r="C136" s="407" t="s">
        <v>115</v>
      </c>
      <c r="D136" s="407" t="s">
        <v>394</v>
      </c>
      <c r="E136">
        <v>43226</v>
      </c>
      <c r="F136">
        <v>47336</v>
      </c>
      <c r="G136">
        <v>36119.46</v>
      </c>
    </row>
    <row r="137" spans="1:7" x14ac:dyDescent="0.3">
      <c r="A137" s="344">
        <v>20232</v>
      </c>
      <c r="B137" t="s">
        <v>179</v>
      </c>
      <c r="C137" s="407" t="s">
        <v>117</v>
      </c>
      <c r="D137" s="407" t="s">
        <v>395</v>
      </c>
      <c r="E137">
        <v>1275</v>
      </c>
      <c r="F137">
        <v>1443</v>
      </c>
      <c r="G137">
        <v>1146.57</v>
      </c>
    </row>
    <row r="138" spans="1:7" x14ac:dyDescent="0.3">
      <c r="A138" s="344">
        <v>20232</v>
      </c>
      <c r="B138" t="s">
        <v>118</v>
      </c>
      <c r="C138" s="407" t="s">
        <v>119</v>
      </c>
      <c r="D138" s="407" t="s">
        <v>396</v>
      </c>
      <c r="E138">
        <v>843</v>
      </c>
      <c r="F138">
        <v>889</v>
      </c>
      <c r="G138">
        <v>834.12999999999988</v>
      </c>
    </row>
    <row r="139" spans="1:7" x14ac:dyDescent="0.3">
      <c r="A139" s="344">
        <v>20232</v>
      </c>
      <c r="B139" t="s">
        <v>120</v>
      </c>
      <c r="C139" s="407" t="s">
        <v>121</v>
      </c>
      <c r="D139" s="407" t="s">
        <v>397</v>
      </c>
      <c r="E139">
        <v>328</v>
      </c>
      <c r="F139">
        <v>388</v>
      </c>
      <c r="G139">
        <v>267.10000000000002</v>
      </c>
    </row>
    <row r="140" spans="1:7" x14ac:dyDescent="0.3">
      <c r="A140" s="344">
        <v>20232</v>
      </c>
      <c r="B140" t="s">
        <v>180</v>
      </c>
      <c r="C140" s="407" t="s">
        <v>123</v>
      </c>
      <c r="D140" s="407" t="s">
        <v>398</v>
      </c>
      <c r="E140">
        <v>12573</v>
      </c>
      <c r="F140">
        <v>14863</v>
      </c>
      <c r="G140">
        <v>10481.970000000003</v>
      </c>
    </row>
    <row r="141" spans="1:7" x14ac:dyDescent="0.3">
      <c r="A141" s="344">
        <v>20232</v>
      </c>
      <c r="B141" t="s">
        <v>181</v>
      </c>
      <c r="C141" s="407" t="s">
        <v>125</v>
      </c>
      <c r="D141" s="407" t="s">
        <v>399</v>
      </c>
      <c r="E141">
        <v>915</v>
      </c>
      <c r="F141">
        <v>1259</v>
      </c>
      <c r="G141">
        <v>842.40000000000032</v>
      </c>
    </row>
    <row r="142" spans="1:7" x14ac:dyDescent="0.3">
      <c r="A142" s="344">
        <v>20232</v>
      </c>
      <c r="B142" t="s">
        <v>126</v>
      </c>
      <c r="C142" s="407" t="s">
        <v>127</v>
      </c>
      <c r="D142" s="407" t="s">
        <v>400</v>
      </c>
      <c r="E142">
        <v>1671</v>
      </c>
      <c r="F142">
        <v>3173</v>
      </c>
      <c r="G142">
        <v>1777.64</v>
      </c>
    </row>
    <row r="143" spans="1:7" x14ac:dyDescent="0.3">
      <c r="A143" s="344">
        <v>20232</v>
      </c>
      <c r="B143" t="s">
        <v>182</v>
      </c>
      <c r="C143" s="407" t="s">
        <v>129</v>
      </c>
      <c r="D143" s="407" t="s">
        <v>401</v>
      </c>
      <c r="E143">
        <v>3774</v>
      </c>
      <c r="F143">
        <v>4545</v>
      </c>
      <c r="G143">
        <v>3037.87</v>
      </c>
    </row>
    <row r="144" spans="1:7" x14ac:dyDescent="0.3">
      <c r="A144" s="344">
        <v>20232</v>
      </c>
      <c r="B144" t="s">
        <v>236</v>
      </c>
      <c r="C144" s="407" t="s">
        <v>301</v>
      </c>
      <c r="D144" s="407" t="s">
        <v>302</v>
      </c>
      <c r="E144">
        <v>1045</v>
      </c>
      <c r="F144">
        <v>1504</v>
      </c>
      <c r="G144">
        <v>791.61</v>
      </c>
    </row>
    <row r="145" spans="1:7" x14ac:dyDescent="0.3">
      <c r="A145" s="344">
        <v>20231</v>
      </c>
      <c r="B145" t="s">
        <v>176</v>
      </c>
      <c r="C145" s="406" t="s">
        <v>23</v>
      </c>
      <c r="D145" s="406" t="s">
        <v>331</v>
      </c>
      <c r="E145">
        <v>435</v>
      </c>
      <c r="F145">
        <v>471</v>
      </c>
      <c r="G145">
        <v>327.89000000000004</v>
      </c>
    </row>
    <row r="146" spans="1:7" ht="27.6" x14ac:dyDescent="0.3">
      <c r="A146" s="344">
        <v>20231</v>
      </c>
      <c r="B146" t="s">
        <v>177</v>
      </c>
      <c r="C146" s="407" t="s">
        <v>111</v>
      </c>
      <c r="D146" s="407" t="s">
        <v>342</v>
      </c>
      <c r="E146">
        <v>32880</v>
      </c>
      <c r="F146">
        <v>34210</v>
      </c>
      <c r="G146">
        <v>30263.249999999985</v>
      </c>
    </row>
    <row r="147" spans="1:7" x14ac:dyDescent="0.3">
      <c r="A147" s="344">
        <v>20231</v>
      </c>
      <c r="B147" t="s">
        <v>112</v>
      </c>
      <c r="C147" s="407" t="s">
        <v>113</v>
      </c>
      <c r="D147" s="407" t="s">
        <v>333</v>
      </c>
      <c r="E147">
        <v>5833</v>
      </c>
      <c r="F147">
        <v>6032</v>
      </c>
      <c r="G147">
        <v>4800.8900000000012</v>
      </c>
    </row>
    <row r="148" spans="1:7" x14ac:dyDescent="0.3">
      <c r="A148" s="344">
        <v>20231</v>
      </c>
      <c r="B148" t="s">
        <v>178</v>
      </c>
      <c r="C148" s="407" t="s">
        <v>115</v>
      </c>
      <c r="D148" s="407" t="s">
        <v>394</v>
      </c>
      <c r="E148">
        <v>41106</v>
      </c>
      <c r="F148">
        <v>44472</v>
      </c>
      <c r="G148">
        <v>34633.68</v>
      </c>
    </row>
    <row r="149" spans="1:7" x14ac:dyDescent="0.3">
      <c r="A149" s="344">
        <v>20231</v>
      </c>
      <c r="B149" t="s">
        <v>179</v>
      </c>
      <c r="C149" s="407" t="s">
        <v>117</v>
      </c>
      <c r="D149" s="407" t="s">
        <v>395</v>
      </c>
      <c r="E149">
        <v>1238</v>
      </c>
      <c r="F149">
        <v>1432</v>
      </c>
      <c r="G149">
        <v>1070.0600000000004</v>
      </c>
    </row>
    <row r="150" spans="1:7" x14ac:dyDescent="0.3">
      <c r="A150" s="344">
        <v>20231</v>
      </c>
      <c r="B150" t="s">
        <v>118</v>
      </c>
      <c r="C150" s="407" t="s">
        <v>119</v>
      </c>
      <c r="D150" s="407" t="s">
        <v>396</v>
      </c>
      <c r="E150">
        <v>790</v>
      </c>
      <c r="F150">
        <v>830</v>
      </c>
      <c r="G150">
        <v>754.66000000000008</v>
      </c>
    </row>
    <row r="151" spans="1:7" x14ac:dyDescent="0.3">
      <c r="A151" s="344">
        <v>20231</v>
      </c>
      <c r="B151" t="s">
        <v>120</v>
      </c>
      <c r="C151" s="407" t="s">
        <v>121</v>
      </c>
      <c r="D151" s="407" t="s">
        <v>397</v>
      </c>
      <c r="E151">
        <v>341</v>
      </c>
      <c r="F151">
        <v>393</v>
      </c>
      <c r="G151">
        <v>260.88</v>
      </c>
    </row>
    <row r="152" spans="1:7" x14ac:dyDescent="0.3">
      <c r="A152" s="344">
        <v>20231</v>
      </c>
      <c r="B152" t="s">
        <v>180</v>
      </c>
      <c r="C152" s="407" t="s">
        <v>123</v>
      </c>
      <c r="D152" s="407" t="s">
        <v>398</v>
      </c>
      <c r="E152">
        <v>12176</v>
      </c>
      <c r="F152">
        <v>13980</v>
      </c>
      <c r="G152">
        <v>10346.040000000001</v>
      </c>
    </row>
    <row r="153" spans="1:7" x14ac:dyDescent="0.3">
      <c r="A153" s="344">
        <v>20231</v>
      </c>
      <c r="B153" t="s">
        <v>181</v>
      </c>
      <c r="C153" s="407" t="s">
        <v>125</v>
      </c>
      <c r="D153" s="407" t="s">
        <v>399</v>
      </c>
      <c r="E153">
        <v>941</v>
      </c>
      <c r="F153">
        <v>1342</v>
      </c>
      <c r="G153">
        <v>709.51999999999987</v>
      </c>
    </row>
    <row r="154" spans="1:7" x14ac:dyDescent="0.3">
      <c r="A154" s="344">
        <v>20231</v>
      </c>
      <c r="B154" t="s">
        <v>126</v>
      </c>
      <c r="C154" s="407" t="s">
        <v>127</v>
      </c>
      <c r="D154" s="407" t="s">
        <v>400</v>
      </c>
      <c r="E154">
        <v>1687</v>
      </c>
      <c r="F154">
        <v>3051</v>
      </c>
      <c r="G154">
        <v>1711.0200000000002</v>
      </c>
    </row>
    <row r="155" spans="1:7" x14ac:dyDescent="0.3">
      <c r="A155" s="344">
        <v>20231</v>
      </c>
      <c r="B155" t="s">
        <v>182</v>
      </c>
      <c r="C155" s="407" t="s">
        <v>129</v>
      </c>
      <c r="D155" s="407" t="s">
        <v>401</v>
      </c>
      <c r="E155">
        <v>3416</v>
      </c>
      <c r="F155">
        <v>4225</v>
      </c>
      <c r="G155">
        <v>2485.79</v>
      </c>
    </row>
    <row r="156" spans="1:7" x14ac:dyDescent="0.3">
      <c r="A156" s="344">
        <v>20231</v>
      </c>
      <c r="B156" t="s">
        <v>236</v>
      </c>
      <c r="C156" s="407" t="s">
        <v>301</v>
      </c>
      <c r="D156" s="407" t="s">
        <v>302</v>
      </c>
      <c r="E156">
        <v>1834</v>
      </c>
      <c r="F156">
        <v>2341</v>
      </c>
      <c r="G156">
        <v>1620.02</v>
      </c>
    </row>
  </sheetData>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DBA54-5827-484E-BCB9-13BCFE80B7A0}">
  <sheetPr>
    <tabColor rgb="FF92D050"/>
  </sheetPr>
  <dimension ref="A1:G66"/>
  <sheetViews>
    <sheetView workbookViewId="0">
      <selection activeCell="F26" sqref="F26"/>
    </sheetView>
  </sheetViews>
  <sheetFormatPr defaultColWidth="8.88671875" defaultRowHeight="14.4" x14ac:dyDescent="0.3"/>
  <cols>
    <col min="1" max="1" width="19.6640625" customWidth="1"/>
    <col min="2" max="2" width="16.6640625" customWidth="1"/>
    <col min="3" max="3" width="19.5546875" customWidth="1"/>
    <col min="4" max="4" width="19" customWidth="1"/>
    <col min="5" max="5" width="47.109375" customWidth="1"/>
    <col min="6" max="6" width="33.5546875" customWidth="1"/>
    <col min="7" max="7" width="11" customWidth="1"/>
    <col min="8" max="8" width="9.88671875" customWidth="1"/>
  </cols>
  <sheetData>
    <row r="1" spans="1:7" x14ac:dyDescent="0.3">
      <c r="A1" t="s">
        <v>272</v>
      </c>
      <c r="B1" t="s">
        <v>175</v>
      </c>
      <c r="C1" t="s">
        <v>345</v>
      </c>
      <c r="D1" t="s">
        <v>346</v>
      </c>
      <c r="E1" t="s">
        <v>277</v>
      </c>
      <c r="F1" t="s">
        <v>278</v>
      </c>
      <c r="G1" t="s">
        <v>279</v>
      </c>
    </row>
    <row r="2" spans="1:7" x14ac:dyDescent="0.3">
      <c r="A2" s="344">
        <v>20261</v>
      </c>
      <c r="B2" t="s">
        <v>176</v>
      </c>
      <c r="C2" t="s">
        <v>23</v>
      </c>
      <c r="D2" t="s">
        <v>331</v>
      </c>
      <c r="E2" s="367">
        <v>350</v>
      </c>
      <c r="F2" s="367">
        <v>450</v>
      </c>
      <c r="G2" s="367">
        <v>250</v>
      </c>
    </row>
    <row r="3" spans="1:7" x14ac:dyDescent="0.3">
      <c r="A3" s="344">
        <v>20261</v>
      </c>
      <c r="B3" t="s">
        <v>347</v>
      </c>
      <c r="C3" t="s">
        <v>24</v>
      </c>
      <c r="D3" t="s">
        <v>342</v>
      </c>
      <c r="E3" s="367">
        <v>830</v>
      </c>
      <c r="F3" s="367">
        <v>2630</v>
      </c>
      <c r="G3" s="367">
        <v>730</v>
      </c>
    </row>
    <row r="4" spans="1:7" x14ac:dyDescent="0.3">
      <c r="A4" s="344">
        <v>20261</v>
      </c>
      <c r="B4" t="s">
        <v>348</v>
      </c>
      <c r="C4" t="s">
        <v>25</v>
      </c>
      <c r="D4" t="s">
        <v>343</v>
      </c>
      <c r="E4" s="367">
        <v>7990</v>
      </c>
      <c r="F4" s="367">
        <v>26290</v>
      </c>
      <c r="G4" s="367">
        <v>6990</v>
      </c>
    </row>
    <row r="5" spans="1:7" x14ac:dyDescent="0.3">
      <c r="A5" s="344">
        <v>20261</v>
      </c>
      <c r="B5" t="s">
        <v>349</v>
      </c>
      <c r="C5" t="s">
        <v>26</v>
      </c>
      <c r="D5" t="s">
        <v>344</v>
      </c>
      <c r="E5" s="367">
        <v>860</v>
      </c>
      <c r="F5" s="367">
        <v>3220</v>
      </c>
      <c r="G5" s="367">
        <v>760</v>
      </c>
    </row>
    <row r="6" spans="1:7" x14ac:dyDescent="0.3">
      <c r="A6" s="344">
        <v>20261</v>
      </c>
      <c r="B6" t="s">
        <v>236</v>
      </c>
      <c r="C6" t="s">
        <v>301</v>
      </c>
      <c r="D6" t="s">
        <v>302</v>
      </c>
      <c r="E6" s="367">
        <v>100</v>
      </c>
      <c r="F6" s="367">
        <v>190</v>
      </c>
      <c r="G6" s="367">
        <v>80</v>
      </c>
    </row>
    <row r="7" spans="1:7" x14ac:dyDescent="0.3">
      <c r="A7" s="514">
        <v>20254</v>
      </c>
      <c r="B7" s="381" t="s">
        <v>176</v>
      </c>
      <c r="C7" s="381" t="s">
        <v>23</v>
      </c>
      <c r="D7" s="381" t="s">
        <v>331</v>
      </c>
      <c r="E7" s="381">
        <v>227</v>
      </c>
      <c r="F7" s="381">
        <v>291</v>
      </c>
      <c r="G7" s="381">
        <v>250.51</v>
      </c>
    </row>
    <row r="8" spans="1:7" x14ac:dyDescent="0.3">
      <c r="A8" s="514">
        <v>20254</v>
      </c>
      <c r="B8" s="381" t="s">
        <v>347</v>
      </c>
      <c r="C8" s="381" t="s">
        <v>24</v>
      </c>
      <c r="D8" s="381" t="s">
        <v>342</v>
      </c>
      <c r="E8" s="381">
        <v>516</v>
      </c>
      <c r="F8" s="381">
        <v>1951</v>
      </c>
      <c r="G8" s="381">
        <v>767.85</v>
      </c>
    </row>
    <row r="9" spans="1:7" x14ac:dyDescent="0.3">
      <c r="A9" s="514">
        <v>20254</v>
      </c>
      <c r="B9" s="381" t="s">
        <v>348</v>
      </c>
      <c r="C9" s="381" t="s">
        <v>25</v>
      </c>
      <c r="D9" s="381" t="s">
        <v>343</v>
      </c>
      <c r="E9" s="381">
        <v>6143</v>
      </c>
      <c r="F9" s="381">
        <v>22121</v>
      </c>
      <c r="G9" s="381">
        <v>7774.28</v>
      </c>
    </row>
    <row r="10" spans="1:7" x14ac:dyDescent="0.3">
      <c r="A10" s="514">
        <v>20254</v>
      </c>
      <c r="B10" s="381" t="s">
        <v>349</v>
      </c>
      <c r="C10" s="381" t="s">
        <v>26</v>
      </c>
      <c r="D10" s="381" t="s">
        <v>344</v>
      </c>
      <c r="E10" s="381">
        <v>531</v>
      </c>
      <c r="F10" s="381">
        <v>2404</v>
      </c>
      <c r="G10" s="381">
        <v>842.24</v>
      </c>
    </row>
    <row r="11" spans="1:7" x14ac:dyDescent="0.3">
      <c r="A11" s="514">
        <v>20254</v>
      </c>
      <c r="B11" s="381" t="s">
        <v>236</v>
      </c>
      <c r="C11" s="381" t="s">
        <v>301</v>
      </c>
      <c r="D11" s="381" t="s">
        <v>302</v>
      </c>
      <c r="E11" s="381">
        <v>62</v>
      </c>
      <c r="F11" s="381">
        <v>141</v>
      </c>
      <c r="G11" s="381">
        <v>91.18</v>
      </c>
    </row>
    <row r="12" spans="1:7" x14ac:dyDescent="0.3">
      <c r="A12" s="344">
        <v>20253</v>
      </c>
      <c r="B12" t="s">
        <v>176</v>
      </c>
      <c r="C12" t="s">
        <v>23</v>
      </c>
      <c r="D12" t="s">
        <v>331</v>
      </c>
      <c r="E12" s="381">
        <v>378</v>
      </c>
      <c r="F12" s="381">
        <v>482</v>
      </c>
      <c r="G12" s="381">
        <v>347.46</v>
      </c>
    </row>
    <row r="13" spans="1:7" x14ac:dyDescent="0.3">
      <c r="A13" s="344">
        <v>20253</v>
      </c>
      <c r="B13" t="s">
        <v>347</v>
      </c>
      <c r="C13" t="s">
        <v>24</v>
      </c>
      <c r="D13" t="s">
        <v>342</v>
      </c>
      <c r="E13" s="381">
        <v>691</v>
      </c>
      <c r="F13" s="381">
        <v>2281</v>
      </c>
      <c r="G13" s="381">
        <v>646.68000000000006</v>
      </c>
    </row>
    <row r="14" spans="1:7" x14ac:dyDescent="0.3">
      <c r="A14" s="344">
        <v>20253</v>
      </c>
      <c r="B14" t="s">
        <v>348</v>
      </c>
      <c r="C14" t="s">
        <v>25</v>
      </c>
      <c r="D14" t="s">
        <v>343</v>
      </c>
      <c r="E14" s="381">
        <v>7417</v>
      </c>
      <c r="F14" s="381">
        <v>25148</v>
      </c>
      <c r="G14" s="381">
        <v>7433.5700000000015</v>
      </c>
    </row>
    <row r="15" spans="1:7" x14ac:dyDescent="0.3">
      <c r="A15" s="344">
        <v>20253</v>
      </c>
      <c r="B15" t="s">
        <v>349</v>
      </c>
      <c r="C15" t="s">
        <v>26</v>
      </c>
      <c r="D15" t="s">
        <v>344</v>
      </c>
      <c r="E15" s="381">
        <v>777</v>
      </c>
      <c r="F15" s="381">
        <v>2997</v>
      </c>
      <c r="G15" s="381">
        <v>864.71000000000015</v>
      </c>
    </row>
    <row r="16" spans="1:7" x14ac:dyDescent="0.3">
      <c r="A16" s="344">
        <v>20253</v>
      </c>
      <c r="B16" t="s">
        <v>236</v>
      </c>
      <c r="C16" t="s">
        <v>301</v>
      </c>
      <c r="D16" t="s">
        <v>302</v>
      </c>
      <c r="E16" s="381">
        <v>80</v>
      </c>
      <c r="F16" s="381">
        <v>162</v>
      </c>
      <c r="G16" s="381">
        <v>81.33</v>
      </c>
    </row>
    <row r="17" spans="1:7" x14ac:dyDescent="0.3">
      <c r="A17" s="344">
        <v>20252</v>
      </c>
      <c r="B17" t="s">
        <v>176</v>
      </c>
      <c r="C17" t="s">
        <v>23</v>
      </c>
      <c r="D17" t="s">
        <v>331</v>
      </c>
      <c r="E17">
        <v>503</v>
      </c>
      <c r="F17">
        <v>611</v>
      </c>
      <c r="G17">
        <v>397.01</v>
      </c>
    </row>
    <row r="18" spans="1:7" x14ac:dyDescent="0.3">
      <c r="A18" s="344">
        <v>20252</v>
      </c>
      <c r="B18" t="s">
        <v>347</v>
      </c>
      <c r="C18" t="s">
        <v>24</v>
      </c>
      <c r="D18" t="s">
        <v>342</v>
      </c>
      <c r="E18">
        <v>709</v>
      </c>
      <c r="F18">
        <v>2213</v>
      </c>
      <c r="G18">
        <v>677.05000000000007</v>
      </c>
    </row>
    <row r="19" spans="1:7" x14ac:dyDescent="0.3">
      <c r="A19" s="344">
        <v>20252</v>
      </c>
      <c r="B19" t="s">
        <v>348</v>
      </c>
      <c r="C19" t="s">
        <v>25</v>
      </c>
      <c r="D19" t="s">
        <v>343</v>
      </c>
      <c r="E19">
        <v>7296</v>
      </c>
      <c r="F19">
        <v>25426</v>
      </c>
      <c r="G19">
        <v>7353.3099999999995</v>
      </c>
    </row>
    <row r="20" spans="1:7" x14ac:dyDescent="0.3">
      <c r="A20" s="344">
        <v>20252</v>
      </c>
      <c r="B20" t="s">
        <v>349</v>
      </c>
      <c r="C20" t="s">
        <v>26</v>
      </c>
      <c r="D20" t="s">
        <v>344</v>
      </c>
      <c r="E20">
        <v>724</v>
      </c>
      <c r="F20">
        <v>2850</v>
      </c>
      <c r="G20">
        <v>755.82</v>
      </c>
    </row>
    <row r="21" spans="1:7" x14ac:dyDescent="0.3">
      <c r="A21" s="345">
        <v>20252</v>
      </c>
      <c r="B21" t="s">
        <v>236</v>
      </c>
      <c r="C21" t="s">
        <v>301</v>
      </c>
      <c r="D21" t="s">
        <v>302</v>
      </c>
      <c r="E21">
        <v>76</v>
      </c>
      <c r="F21">
        <v>164</v>
      </c>
      <c r="G21">
        <v>85.67</v>
      </c>
    </row>
    <row r="22" spans="1:7" x14ac:dyDescent="0.3">
      <c r="A22" s="344">
        <v>20251</v>
      </c>
      <c r="B22" t="s">
        <v>176</v>
      </c>
      <c r="C22" t="s">
        <v>23</v>
      </c>
      <c r="D22" t="s">
        <v>331</v>
      </c>
      <c r="E22">
        <v>334</v>
      </c>
      <c r="F22">
        <v>409</v>
      </c>
      <c r="G22">
        <v>240.95</v>
      </c>
    </row>
    <row r="23" spans="1:7" x14ac:dyDescent="0.3">
      <c r="A23" s="344">
        <v>20251</v>
      </c>
      <c r="B23" t="s">
        <v>347</v>
      </c>
      <c r="C23" t="s">
        <v>24</v>
      </c>
      <c r="D23" t="s">
        <v>342</v>
      </c>
      <c r="E23">
        <v>663</v>
      </c>
      <c r="F23">
        <v>2137</v>
      </c>
      <c r="G23">
        <v>573.5200000000001</v>
      </c>
    </row>
    <row r="24" spans="1:7" x14ac:dyDescent="0.3">
      <c r="A24" s="344">
        <v>20251</v>
      </c>
      <c r="B24" t="s">
        <v>348</v>
      </c>
      <c r="C24" t="s">
        <v>25</v>
      </c>
      <c r="D24" t="s">
        <v>343</v>
      </c>
      <c r="E24">
        <v>6625</v>
      </c>
      <c r="F24">
        <v>21893</v>
      </c>
      <c r="G24">
        <v>5919.8300000000008</v>
      </c>
    </row>
    <row r="25" spans="1:7" x14ac:dyDescent="0.3">
      <c r="A25" s="344">
        <v>20251</v>
      </c>
      <c r="B25" t="s">
        <v>349</v>
      </c>
      <c r="C25" t="s">
        <v>26</v>
      </c>
      <c r="D25" t="s">
        <v>344</v>
      </c>
      <c r="E25">
        <v>657</v>
      </c>
      <c r="F25">
        <v>2670</v>
      </c>
      <c r="G25">
        <v>654.98</v>
      </c>
    </row>
    <row r="26" spans="1:7" x14ac:dyDescent="0.3">
      <c r="A26" s="345">
        <v>20251</v>
      </c>
      <c r="B26" t="s">
        <v>236</v>
      </c>
      <c r="C26" t="s">
        <v>301</v>
      </c>
      <c r="D26" t="s">
        <v>302</v>
      </c>
      <c r="E26">
        <v>70</v>
      </c>
      <c r="F26">
        <v>112</v>
      </c>
      <c r="G26">
        <v>66.900000000000006</v>
      </c>
    </row>
    <row r="27" spans="1:7" x14ac:dyDescent="0.3">
      <c r="A27" s="344">
        <v>20244</v>
      </c>
      <c r="B27" t="s">
        <v>176</v>
      </c>
      <c r="C27" t="s">
        <v>23</v>
      </c>
      <c r="D27" t="s">
        <v>331</v>
      </c>
      <c r="E27">
        <v>174</v>
      </c>
      <c r="F27">
        <v>228</v>
      </c>
      <c r="G27">
        <v>214.51000000000002</v>
      </c>
    </row>
    <row r="28" spans="1:7" x14ac:dyDescent="0.3">
      <c r="A28" s="344">
        <v>20244</v>
      </c>
      <c r="B28" t="s">
        <v>347</v>
      </c>
      <c r="C28" t="s">
        <v>24</v>
      </c>
      <c r="D28" t="s">
        <v>342</v>
      </c>
      <c r="E28">
        <v>419</v>
      </c>
      <c r="F28">
        <v>1600</v>
      </c>
      <c r="G28">
        <v>611.86999999999944</v>
      </c>
    </row>
    <row r="29" spans="1:7" x14ac:dyDescent="0.3">
      <c r="A29" s="344">
        <v>20244</v>
      </c>
      <c r="B29" t="s">
        <v>348</v>
      </c>
      <c r="C29" t="s">
        <v>25</v>
      </c>
      <c r="D29" t="s">
        <v>343</v>
      </c>
      <c r="E29">
        <v>5367</v>
      </c>
      <c r="F29">
        <v>18812</v>
      </c>
      <c r="G29">
        <v>6653.3400000000011</v>
      </c>
    </row>
    <row r="30" spans="1:7" x14ac:dyDescent="0.3">
      <c r="A30" s="344">
        <v>20244</v>
      </c>
      <c r="B30" t="s">
        <v>349</v>
      </c>
      <c r="C30" t="s">
        <v>26</v>
      </c>
      <c r="D30" t="s">
        <v>344</v>
      </c>
      <c r="E30">
        <v>435</v>
      </c>
      <c r="F30">
        <v>1966</v>
      </c>
      <c r="G30">
        <v>706.51999999999987</v>
      </c>
    </row>
    <row r="31" spans="1:7" x14ac:dyDescent="0.3">
      <c r="A31" s="345">
        <v>20244</v>
      </c>
      <c r="B31" t="s">
        <v>236</v>
      </c>
      <c r="C31" t="s">
        <v>301</v>
      </c>
      <c r="D31" t="s">
        <v>302</v>
      </c>
      <c r="E31">
        <v>42</v>
      </c>
      <c r="F31">
        <v>111</v>
      </c>
      <c r="G31">
        <v>91.83</v>
      </c>
    </row>
    <row r="32" spans="1:7" x14ac:dyDescent="0.3">
      <c r="A32" s="344">
        <v>20243</v>
      </c>
      <c r="B32" t="s">
        <v>176</v>
      </c>
      <c r="C32" t="s">
        <v>23</v>
      </c>
      <c r="D32" t="s">
        <v>331</v>
      </c>
      <c r="E32">
        <v>291</v>
      </c>
      <c r="F32">
        <v>360</v>
      </c>
      <c r="G32">
        <v>294.16999999999996</v>
      </c>
    </row>
    <row r="33" spans="1:7" x14ac:dyDescent="0.3">
      <c r="A33" s="344">
        <v>20243</v>
      </c>
      <c r="B33" t="s">
        <v>347</v>
      </c>
      <c r="C33" t="s">
        <v>24</v>
      </c>
      <c r="D33" t="s">
        <v>342</v>
      </c>
      <c r="E33">
        <v>542</v>
      </c>
      <c r="F33">
        <v>1780</v>
      </c>
      <c r="G33">
        <v>456.09999999999968</v>
      </c>
    </row>
    <row r="34" spans="1:7" x14ac:dyDescent="0.3">
      <c r="A34" s="344">
        <v>20243</v>
      </c>
      <c r="B34" t="s">
        <v>348</v>
      </c>
      <c r="C34" t="s">
        <v>25</v>
      </c>
      <c r="D34" t="s">
        <v>343</v>
      </c>
      <c r="E34">
        <v>5924</v>
      </c>
      <c r="F34">
        <v>20915</v>
      </c>
      <c r="G34">
        <v>6159.9000000000005</v>
      </c>
    </row>
    <row r="35" spans="1:7" x14ac:dyDescent="0.3">
      <c r="A35" s="344">
        <v>20243</v>
      </c>
      <c r="B35" t="s">
        <v>349</v>
      </c>
      <c r="C35" t="s">
        <v>26</v>
      </c>
      <c r="D35" t="s">
        <v>344</v>
      </c>
      <c r="E35">
        <v>505</v>
      </c>
      <c r="F35">
        <v>2242</v>
      </c>
      <c r="G35">
        <v>743.87999999999988</v>
      </c>
    </row>
    <row r="36" spans="1:7" x14ac:dyDescent="0.3">
      <c r="A36" s="345">
        <v>20243</v>
      </c>
      <c r="B36" t="s">
        <v>236</v>
      </c>
      <c r="C36" t="s">
        <v>301</v>
      </c>
      <c r="D36" t="s">
        <v>302</v>
      </c>
      <c r="E36">
        <v>74</v>
      </c>
      <c r="F36">
        <v>148</v>
      </c>
      <c r="G36">
        <v>86.62</v>
      </c>
    </row>
    <row r="37" spans="1:7" x14ac:dyDescent="0.3">
      <c r="A37" s="344">
        <v>20242</v>
      </c>
      <c r="B37" t="s">
        <v>176</v>
      </c>
      <c r="C37" t="s">
        <v>23</v>
      </c>
      <c r="D37" t="s">
        <v>331</v>
      </c>
      <c r="E37">
        <v>450</v>
      </c>
      <c r="F37">
        <v>562</v>
      </c>
      <c r="G37">
        <v>366.39000000000016</v>
      </c>
    </row>
    <row r="38" spans="1:7" x14ac:dyDescent="0.3">
      <c r="A38" s="344">
        <v>20242</v>
      </c>
      <c r="B38" t="s">
        <v>347</v>
      </c>
      <c r="C38" t="s">
        <v>24</v>
      </c>
      <c r="D38" t="s">
        <v>342</v>
      </c>
      <c r="E38">
        <v>496</v>
      </c>
      <c r="F38">
        <v>1822</v>
      </c>
      <c r="G38">
        <v>426.57000000000005</v>
      </c>
    </row>
    <row r="39" spans="1:7" x14ac:dyDescent="0.3">
      <c r="A39" s="344">
        <v>20242</v>
      </c>
      <c r="B39" t="s">
        <v>348</v>
      </c>
      <c r="C39" t="s">
        <v>25</v>
      </c>
      <c r="D39" t="s">
        <v>343</v>
      </c>
      <c r="E39">
        <v>5853</v>
      </c>
      <c r="F39">
        <v>23180</v>
      </c>
      <c r="G39">
        <v>5912.4299999999994</v>
      </c>
    </row>
    <row r="40" spans="1:7" x14ac:dyDescent="0.3">
      <c r="A40" s="344">
        <v>20242</v>
      </c>
      <c r="B40" t="s">
        <v>349</v>
      </c>
      <c r="C40" t="s">
        <v>26</v>
      </c>
      <c r="D40" t="s">
        <v>344</v>
      </c>
      <c r="E40">
        <v>572</v>
      </c>
      <c r="F40">
        <v>2465</v>
      </c>
      <c r="G40">
        <v>634.49</v>
      </c>
    </row>
    <row r="41" spans="1:7" x14ac:dyDescent="0.3">
      <c r="A41" s="345">
        <v>20242</v>
      </c>
      <c r="B41" t="s">
        <v>236</v>
      </c>
      <c r="C41" t="s">
        <v>301</v>
      </c>
      <c r="D41" t="s">
        <v>302</v>
      </c>
      <c r="E41">
        <v>77</v>
      </c>
      <c r="F41">
        <v>139</v>
      </c>
      <c r="G41">
        <v>71.02000000000001</v>
      </c>
    </row>
    <row r="42" spans="1:7" x14ac:dyDescent="0.3">
      <c r="A42" s="344">
        <v>20241</v>
      </c>
      <c r="B42" t="s">
        <v>176</v>
      </c>
      <c r="C42" t="s">
        <v>23</v>
      </c>
      <c r="D42" t="s">
        <v>331</v>
      </c>
      <c r="E42">
        <v>351</v>
      </c>
      <c r="F42">
        <v>440</v>
      </c>
      <c r="G42">
        <v>236.70000000000005</v>
      </c>
    </row>
    <row r="43" spans="1:7" x14ac:dyDescent="0.3">
      <c r="A43" s="344">
        <v>20241</v>
      </c>
      <c r="B43" t="s">
        <v>347</v>
      </c>
      <c r="C43" t="s">
        <v>24</v>
      </c>
      <c r="D43" t="s">
        <v>342</v>
      </c>
      <c r="E43">
        <v>426</v>
      </c>
      <c r="F43">
        <v>1664</v>
      </c>
      <c r="G43">
        <v>344.70999999999981</v>
      </c>
    </row>
    <row r="44" spans="1:7" x14ac:dyDescent="0.3">
      <c r="A44" s="344">
        <v>20241</v>
      </c>
      <c r="B44" t="s">
        <v>348</v>
      </c>
      <c r="C44" t="s">
        <v>25</v>
      </c>
      <c r="D44" t="s">
        <v>343</v>
      </c>
      <c r="E44">
        <v>5002</v>
      </c>
      <c r="F44">
        <v>19760</v>
      </c>
      <c r="G44">
        <v>4677.3500000000013</v>
      </c>
    </row>
    <row r="45" spans="1:7" x14ac:dyDescent="0.3">
      <c r="A45" s="344">
        <v>20241</v>
      </c>
      <c r="B45" t="s">
        <v>349</v>
      </c>
      <c r="C45" t="s">
        <v>26</v>
      </c>
      <c r="D45" t="s">
        <v>344</v>
      </c>
      <c r="E45">
        <v>478</v>
      </c>
      <c r="F45">
        <v>2115</v>
      </c>
      <c r="G45">
        <v>512.46999999999991</v>
      </c>
    </row>
    <row r="46" spans="1:7" x14ac:dyDescent="0.3">
      <c r="A46" s="345">
        <v>20241</v>
      </c>
      <c r="B46" t="s">
        <v>236</v>
      </c>
      <c r="C46" t="s">
        <v>301</v>
      </c>
      <c r="D46" t="s">
        <v>302</v>
      </c>
      <c r="E46">
        <v>47</v>
      </c>
      <c r="F46">
        <v>87</v>
      </c>
      <c r="G46">
        <v>69.63</v>
      </c>
    </row>
    <row r="47" spans="1:7" x14ac:dyDescent="0.3">
      <c r="A47" s="344">
        <v>20234</v>
      </c>
      <c r="B47" t="s">
        <v>176</v>
      </c>
      <c r="C47" t="s">
        <v>23</v>
      </c>
      <c r="D47" t="s">
        <v>331</v>
      </c>
      <c r="E47">
        <v>200</v>
      </c>
      <c r="F47">
        <v>231</v>
      </c>
      <c r="G47">
        <v>238.24000000000009</v>
      </c>
    </row>
    <row r="48" spans="1:7" x14ac:dyDescent="0.3">
      <c r="A48" s="344">
        <v>20234</v>
      </c>
      <c r="B48" t="s">
        <v>347</v>
      </c>
      <c r="C48" t="s">
        <v>24</v>
      </c>
      <c r="D48" t="s">
        <v>342</v>
      </c>
      <c r="E48">
        <v>230</v>
      </c>
      <c r="F48">
        <v>1017</v>
      </c>
      <c r="G48">
        <v>325.9999999999996</v>
      </c>
    </row>
    <row r="49" spans="1:7" x14ac:dyDescent="0.3">
      <c r="A49" s="344">
        <v>20234</v>
      </c>
      <c r="B49" t="s">
        <v>348</v>
      </c>
      <c r="C49" t="s">
        <v>25</v>
      </c>
      <c r="D49" t="s">
        <v>343</v>
      </c>
      <c r="E49">
        <v>3536</v>
      </c>
      <c r="F49">
        <v>14100</v>
      </c>
      <c r="G49">
        <v>5004.43</v>
      </c>
    </row>
    <row r="50" spans="1:7" x14ac:dyDescent="0.3">
      <c r="A50" s="344">
        <v>20234</v>
      </c>
      <c r="B50" t="s">
        <v>349</v>
      </c>
      <c r="C50" t="s">
        <v>26</v>
      </c>
      <c r="D50" t="s">
        <v>344</v>
      </c>
      <c r="E50">
        <v>243</v>
      </c>
      <c r="F50">
        <v>1507</v>
      </c>
      <c r="G50">
        <v>542.78999999999985</v>
      </c>
    </row>
    <row r="51" spans="1:7" x14ac:dyDescent="0.3">
      <c r="A51" s="345">
        <v>20234</v>
      </c>
      <c r="B51" t="s">
        <v>236</v>
      </c>
      <c r="C51" t="s">
        <v>301</v>
      </c>
      <c r="D51" t="s">
        <v>302</v>
      </c>
      <c r="E51">
        <v>25</v>
      </c>
      <c r="F51">
        <v>70</v>
      </c>
      <c r="G51">
        <v>87.57</v>
      </c>
    </row>
    <row r="52" spans="1:7" x14ac:dyDescent="0.3">
      <c r="A52" s="344">
        <v>20233</v>
      </c>
      <c r="B52" t="s">
        <v>176</v>
      </c>
      <c r="C52" t="s">
        <v>23</v>
      </c>
      <c r="D52" t="s">
        <v>331</v>
      </c>
      <c r="E52">
        <v>424</v>
      </c>
      <c r="F52">
        <v>543</v>
      </c>
      <c r="G52">
        <v>614.43000000000006</v>
      </c>
    </row>
    <row r="53" spans="1:7" x14ac:dyDescent="0.3">
      <c r="A53" s="344">
        <v>20233</v>
      </c>
      <c r="B53" t="s">
        <v>347</v>
      </c>
      <c r="C53" t="s">
        <v>24</v>
      </c>
      <c r="D53" t="s">
        <v>342</v>
      </c>
      <c r="E53">
        <v>294</v>
      </c>
      <c r="F53">
        <v>1176</v>
      </c>
      <c r="G53">
        <v>253.57</v>
      </c>
    </row>
    <row r="54" spans="1:7" x14ac:dyDescent="0.3">
      <c r="A54" s="344">
        <v>20233</v>
      </c>
      <c r="B54" t="s">
        <v>348</v>
      </c>
      <c r="C54" t="s">
        <v>25</v>
      </c>
      <c r="D54" t="s">
        <v>343</v>
      </c>
      <c r="E54">
        <v>4094</v>
      </c>
      <c r="F54">
        <v>17199</v>
      </c>
      <c r="G54">
        <v>4730.05</v>
      </c>
    </row>
    <row r="55" spans="1:7" x14ac:dyDescent="0.3">
      <c r="A55" s="344">
        <v>20233</v>
      </c>
      <c r="B55" t="s">
        <v>349</v>
      </c>
      <c r="C55" t="s">
        <v>26</v>
      </c>
      <c r="D55" t="s">
        <v>344</v>
      </c>
      <c r="E55">
        <v>395</v>
      </c>
      <c r="F55">
        <v>1797</v>
      </c>
      <c r="G55">
        <v>578.91999999999996</v>
      </c>
    </row>
    <row r="56" spans="1:7" x14ac:dyDescent="0.3">
      <c r="A56" s="345">
        <v>20233</v>
      </c>
      <c r="B56" t="s">
        <v>236</v>
      </c>
      <c r="C56" t="s">
        <v>301</v>
      </c>
      <c r="D56" t="s">
        <v>302</v>
      </c>
      <c r="E56">
        <v>72</v>
      </c>
      <c r="F56">
        <v>118</v>
      </c>
      <c r="G56">
        <v>76.09</v>
      </c>
    </row>
    <row r="57" spans="1:7" x14ac:dyDescent="0.3">
      <c r="A57" s="344">
        <v>20232</v>
      </c>
      <c r="B57" t="s">
        <v>176</v>
      </c>
      <c r="C57" t="s">
        <v>23</v>
      </c>
      <c r="D57" t="s">
        <v>331</v>
      </c>
      <c r="E57">
        <v>540</v>
      </c>
      <c r="F57">
        <v>651</v>
      </c>
      <c r="G57">
        <v>389.65</v>
      </c>
    </row>
    <row r="58" spans="1:7" x14ac:dyDescent="0.3">
      <c r="A58" s="344">
        <v>20232</v>
      </c>
      <c r="B58" t="s">
        <v>347</v>
      </c>
      <c r="C58" t="s">
        <v>24</v>
      </c>
      <c r="D58" t="s">
        <v>342</v>
      </c>
      <c r="E58">
        <v>251</v>
      </c>
      <c r="F58">
        <v>1067</v>
      </c>
      <c r="G58">
        <v>276.82999999999987</v>
      </c>
    </row>
    <row r="59" spans="1:7" x14ac:dyDescent="0.3">
      <c r="A59" s="344">
        <v>20232</v>
      </c>
      <c r="B59" t="s">
        <v>348</v>
      </c>
      <c r="C59" t="s">
        <v>25</v>
      </c>
      <c r="D59" t="s">
        <v>343</v>
      </c>
      <c r="E59">
        <v>3885</v>
      </c>
      <c r="F59">
        <v>16526</v>
      </c>
      <c r="G59">
        <v>4416.6899999999987</v>
      </c>
    </row>
    <row r="60" spans="1:7" x14ac:dyDescent="0.3">
      <c r="A60" s="344">
        <v>20232</v>
      </c>
      <c r="B60" t="s">
        <v>349</v>
      </c>
      <c r="C60" t="s">
        <v>26</v>
      </c>
      <c r="D60" t="s">
        <v>344</v>
      </c>
      <c r="E60">
        <v>388</v>
      </c>
      <c r="F60">
        <v>1726</v>
      </c>
      <c r="G60">
        <v>491.24</v>
      </c>
    </row>
    <row r="61" spans="1:7" x14ac:dyDescent="0.3">
      <c r="A61" s="345">
        <v>20232</v>
      </c>
      <c r="B61" t="s">
        <v>236</v>
      </c>
      <c r="C61" t="s">
        <v>301</v>
      </c>
      <c r="D61" t="s">
        <v>302</v>
      </c>
      <c r="E61">
        <v>88</v>
      </c>
      <c r="F61">
        <v>162</v>
      </c>
      <c r="G61">
        <v>94.46</v>
      </c>
    </row>
    <row r="62" spans="1:7" x14ac:dyDescent="0.3">
      <c r="A62" s="344">
        <v>20231</v>
      </c>
      <c r="B62" t="s">
        <v>176</v>
      </c>
      <c r="C62" t="s">
        <v>23</v>
      </c>
      <c r="D62" t="s">
        <v>331</v>
      </c>
      <c r="E62">
        <v>472</v>
      </c>
      <c r="F62">
        <v>535</v>
      </c>
      <c r="G62">
        <v>326.70999999999998</v>
      </c>
    </row>
    <row r="63" spans="1:7" x14ac:dyDescent="0.3">
      <c r="A63" s="344">
        <v>20231</v>
      </c>
      <c r="B63" t="s">
        <v>347</v>
      </c>
      <c r="C63" t="s">
        <v>24</v>
      </c>
      <c r="D63" t="s">
        <v>342</v>
      </c>
      <c r="E63">
        <v>257</v>
      </c>
      <c r="F63">
        <v>1033</v>
      </c>
      <c r="G63">
        <v>235.52000000000007</v>
      </c>
    </row>
    <row r="64" spans="1:7" x14ac:dyDescent="0.3">
      <c r="A64" s="344">
        <v>20231</v>
      </c>
      <c r="B64" t="s">
        <v>348</v>
      </c>
      <c r="C64" t="s">
        <v>25</v>
      </c>
      <c r="D64" t="s">
        <v>343</v>
      </c>
      <c r="E64">
        <v>3297</v>
      </c>
      <c r="F64">
        <v>13245</v>
      </c>
      <c r="G64">
        <v>3425.9799999999991</v>
      </c>
    </row>
    <row r="65" spans="1:7" x14ac:dyDescent="0.3">
      <c r="A65" s="344">
        <v>20231</v>
      </c>
      <c r="B65" t="s">
        <v>349</v>
      </c>
      <c r="C65" t="s">
        <v>26</v>
      </c>
      <c r="D65" t="s">
        <v>344</v>
      </c>
      <c r="E65">
        <v>362</v>
      </c>
      <c r="F65">
        <v>1538</v>
      </c>
      <c r="G65">
        <v>424.52999999999975</v>
      </c>
    </row>
    <row r="66" spans="1:7" x14ac:dyDescent="0.3">
      <c r="A66" s="345">
        <v>20231</v>
      </c>
      <c r="B66" t="s">
        <v>236</v>
      </c>
      <c r="C66" t="s">
        <v>301</v>
      </c>
      <c r="D66" t="s">
        <v>302</v>
      </c>
      <c r="E66">
        <v>85</v>
      </c>
      <c r="F66">
        <v>149</v>
      </c>
      <c r="G66">
        <v>96.52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77464-C089-4C5A-ABA5-2AD9FAE66C27}">
  <sheetPr codeName="Blad8">
    <pageSetUpPr fitToPage="1"/>
  </sheetPr>
  <dimension ref="A1:AB95"/>
  <sheetViews>
    <sheetView workbookViewId="0">
      <selection activeCell="D93" sqref="D93"/>
    </sheetView>
  </sheetViews>
  <sheetFormatPr defaultColWidth="8.88671875" defaultRowHeight="14.4" x14ac:dyDescent="0.3"/>
  <cols>
    <col min="1" max="1" width="29.44140625" customWidth="1"/>
    <col min="2" max="2" width="10.44140625" hidden="1" customWidth="1"/>
    <col min="3" max="4" width="10.6640625" bestFit="1" customWidth="1"/>
    <col min="5" max="5" width="6.5546875" style="48" hidden="1" customWidth="1"/>
    <col min="6" max="6" width="7.33203125" style="48" hidden="1" customWidth="1"/>
    <col min="7" max="8" width="10.6640625" style="49" customWidth="1"/>
    <col min="9" max="9" width="8.88671875" hidden="1" customWidth="1"/>
    <col min="10" max="10" width="8.5546875" hidden="1" customWidth="1"/>
    <col min="11" max="11" width="6.6640625" customWidth="1"/>
    <col min="12" max="12" width="29.44140625" customWidth="1"/>
    <col min="13" max="13" width="11.5546875" hidden="1" customWidth="1"/>
    <col min="14" max="14" width="14.109375" bestFit="1" customWidth="1"/>
    <col min="15" max="15" width="10.6640625" bestFit="1" customWidth="1"/>
    <col min="16" max="16" width="6.6640625" hidden="1" customWidth="1"/>
    <col min="17" max="17" width="7" hidden="1" customWidth="1"/>
    <col min="18" max="19" width="6.6640625" customWidth="1"/>
    <col min="20" max="21" width="8.88671875" hidden="1" customWidth="1"/>
  </cols>
  <sheetData>
    <row r="1" spans="1:21" ht="21" x14ac:dyDescent="0.4">
      <c r="A1" s="557" t="s">
        <v>559</v>
      </c>
      <c r="B1" s="557"/>
      <c r="C1" s="557"/>
      <c r="D1" s="557"/>
      <c r="E1" s="557"/>
      <c r="F1" s="557"/>
      <c r="G1" s="557"/>
      <c r="H1" s="557"/>
      <c r="I1" s="557"/>
      <c r="J1" s="557"/>
      <c r="K1" s="557"/>
      <c r="L1" s="557"/>
      <c r="M1" s="557"/>
      <c r="N1" s="557"/>
      <c r="O1" s="557"/>
      <c r="P1" s="557"/>
      <c r="Q1" s="557"/>
      <c r="R1" s="557"/>
      <c r="S1" s="557"/>
      <c r="T1" s="557"/>
      <c r="U1" s="557"/>
    </row>
    <row r="2" spans="1:21" ht="9" customHeight="1" x14ac:dyDescent="0.3">
      <c r="A2" s="1"/>
      <c r="B2" s="1"/>
      <c r="C2" s="1"/>
      <c r="D2" s="1"/>
      <c r="E2" s="1"/>
      <c r="F2" s="1"/>
      <c r="G2" s="1"/>
      <c r="H2" s="1"/>
      <c r="I2" s="1"/>
      <c r="J2" s="1"/>
      <c r="K2" s="1"/>
      <c r="L2" s="1"/>
      <c r="M2" s="1"/>
      <c r="N2" s="1"/>
      <c r="O2" s="1"/>
      <c r="P2" s="1"/>
      <c r="Q2" s="1"/>
      <c r="R2" s="1"/>
      <c r="S2" s="1"/>
    </row>
    <row r="3" spans="1:21" ht="15.6" customHeight="1" thickBot="1" x14ac:dyDescent="0.35">
      <c r="A3" s="2" t="s">
        <v>0</v>
      </c>
      <c r="B3" s="3"/>
      <c r="C3" s="4"/>
      <c r="D3" s="4"/>
      <c r="E3" s="5"/>
      <c r="F3" s="5"/>
      <c r="G3" s="6"/>
      <c r="H3" s="7"/>
      <c r="I3" s="4"/>
      <c r="J3" s="8"/>
      <c r="K3" s="4"/>
      <c r="L3" s="4" t="s">
        <v>1</v>
      </c>
      <c r="M3" s="4"/>
      <c r="N3" s="4"/>
      <c r="O3" s="4"/>
      <c r="P3" s="4"/>
      <c r="Q3" s="4"/>
      <c r="R3" s="4"/>
      <c r="S3" s="4"/>
    </row>
    <row r="4" spans="1:21" ht="15.6" customHeight="1" thickTop="1" thickBot="1" x14ac:dyDescent="0.35">
      <c r="A4" s="558" t="s">
        <v>2</v>
      </c>
      <c r="B4" s="9">
        <v>45291</v>
      </c>
      <c r="C4" s="10">
        <v>45747</v>
      </c>
      <c r="D4" s="10">
        <v>46112</v>
      </c>
      <c r="E4" s="553" t="s">
        <v>106</v>
      </c>
      <c r="F4" s="554"/>
      <c r="G4" s="555" t="s">
        <v>560</v>
      </c>
      <c r="H4" s="556"/>
      <c r="I4" s="551" t="s">
        <v>107</v>
      </c>
      <c r="J4" s="552"/>
      <c r="K4" s="4"/>
      <c r="L4" s="4"/>
      <c r="M4" s="4"/>
      <c r="N4" s="4"/>
      <c r="O4" s="4"/>
      <c r="P4" s="4"/>
      <c r="Q4" s="4"/>
      <c r="R4" s="4"/>
      <c r="S4" s="4"/>
    </row>
    <row r="5" spans="1:21" ht="15.6" customHeight="1" thickTop="1" thickBot="1" x14ac:dyDescent="0.35">
      <c r="A5" s="559"/>
      <c r="B5" s="11" t="s">
        <v>3</v>
      </c>
      <c r="C5" s="12" t="s">
        <v>3</v>
      </c>
      <c r="D5" s="12" t="s">
        <v>3</v>
      </c>
      <c r="E5" s="13" t="s">
        <v>4</v>
      </c>
      <c r="F5" s="14" t="s">
        <v>5</v>
      </c>
      <c r="G5" s="15" t="s">
        <v>4</v>
      </c>
      <c r="H5" s="16" t="s">
        <v>5</v>
      </c>
      <c r="I5" s="17" t="s">
        <v>4</v>
      </c>
      <c r="J5" s="18" t="s">
        <v>5</v>
      </c>
      <c r="K5" s="4"/>
      <c r="L5" s="4"/>
      <c r="M5" s="4"/>
      <c r="N5" s="4"/>
      <c r="O5" s="4"/>
      <c r="P5" s="4"/>
      <c r="Q5" s="4"/>
      <c r="R5" s="4"/>
      <c r="S5" s="4"/>
    </row>
    <row r="6" spans="1:21" ht="15.6" customHeight="1" thickTop="1" x14ac:dyDescent="0.3">
      <c r="A6" s="19" t="s">
        <v>6</v>
      </c>
      <c r="B6" s="20">
        <f>'Tabel 1 lftd_sexe'!D29</f>
        <v>4127206</v>
      </c>
      <c r="C6" s="20">
        <f>'Tabel 1 lftd_sexe'!E29</f>
        <v>4133126</v>
      </c>
      <c r="D6" s="20">
        <f>'Tabel 1 lftd_sexe'!F29</f>
        <v>4129000</v>
      </c>
      <c r="E6" s="21">
        <f>C6-B6</f>
        <v>5920</v>
      </c>
      <c r="F6" s="22">
        <f>E6/B6</f>
        <v>1.4343844237481725E-3</v>
      </c>
      <c r="G6" s="23">
        <f>D6-C6</f>
        <v>-4126</v>
      </c>
      <c r="H6" s="24">
        <f>G6/C6</f>
        <v>-9.9827588125791481E-4</v>
      </c>
      <c r="I6" s="25">
        <f>D6-B6</f>
        <v>1794</v>
      </c>
      <c r="J6" s="24">
        <f>I6/B6</f>
        <v>4.3467663111557793E-4</v>
      </c>
      <c r="L6" s="4"/>
      <c r="M6" s="4"/>
      <c r="N6" s="4"/>
      <c r="O6" s="4"/>
      <c r="P6" s="4"/>
      <c r="Q6" s="4"/>
      <c r="R6" s="4"/>
      <c r="S6" s="4"/>
    </row>
    <row r="7" spans="1:21" ht="15.6" customHeight="1" x14ac:dyDescent="0.3">
      <c r="A7" s="26" t="s">
        <v>7</v>
      </c>
      <c r="B7" s="27">
        <f>'Tabel 1 lftd_sexe'!I29</f>
        <v>4276593</v>
      </c>
      <c r="C7" s="27">
        <f>'Tabel 1 lftd_sexe'!J29</f>
        <v>4288680</v>
      </c>
      <c r="D7" s="27">
        <f>'Tabel 1 lftd_sexe'!K29</f>
        <v>4291000</v>
      </c>
      <c r="E7" s="28">
        <f>C7-B7</f>
        <v>12087</v>
      </c>
      <c r="F7" s="29">
        <f>E7/B7</f>
        <v>2.8263152467396359E-3</v>
      </c>
      <c r="G7" s="30">
        <f>D7-C7</f>
        <v>2320</v>
      </c>
      <c r="H7" s="31">
        <f>G7/C7</f>
        <v>5.4095898971245231E-4</v>
      </c>
      <c r="I7" s="32">
        <f>D7-B7</f>
        <v>14407</v>
      </c>
      <c r="J7" s="31">
        <f>I7/B7</f>
        <v>3.3688031570925734E-3</v>
      </c>
    </row>
    <row r="8" spans="1:21" ht="15.6" customHeight="1" thickBot="1" x14ac:dyDescent="0.35">
      <c r="A8" s="33" t="s">
        <v>8</v>
      </c>
      <c r="B8" s="34">
        <f>'Tabel 1 lftd_sexe'!N29</f>
        <v>3416093.88</v>
      </c>
      <c r="C8" s="34">
        <f>'Tabel 1 lftd_sexe'!O29</f>
        <v>3417143.86</v>
      </c>
      <c r="D8" s="34">
        <f>'Tabel 1 lftd_sexe'!P29</f>
        <v>3423000</v>
      </c>
      <c r="E8" s="35">
        <f>C8-B8</f>
        <v>1049.9799999999814</v>
      </c>
      <c r="F8" s="36">
        <f>E8/B8</f>
        <v>3.0736274730247792E-4</v>
      </c>
      <c r="G8" s="37">
        <f>D8-C8</f>
        <v>5856.1400000001304</v>
      </c>
      <c r="H8" s="38">
        <f>G8/C8</f>
        <v>1.7137528415324401E-3</v>
      </c>
      <c r="I8" s="34">
        <f>D8-B8</f>
        <v>6906.1200000001118</v>
      </c>
      <c r="J8" s="39">
        <f>I8/B8</f>
        <v>2.0216423326164887E-3</v>
      </c>
    </row>
    <row r="9" spans="1:21" ht="15.6" customHeight="1" thickTop="1" x14ac:dyDescent="0.3">
      <c r="A9" s="40"/>
      <c r="B9" s="40"/>
      <c r="C9" s="41"/>
      <c r="D9" s="41"/>
      <c r="E9" s="42"/>
      <c r="F9" s="42"/>
      <c r="G9" s="43"/>
      <c r="H9" s="44"/>
      <c r="I9" s="41"/>
      <c r="J9" s="45"/>
    </row>
    <row r="10" spans="1:21" ht="15" thickBot="1" x14ac:dyDescent="0.35">
      <c r="A10" s="46" t="s">
        <v>0</v>
      </c>
      <c r="B10" s="47"/>
      <c r="L10" s="46" t="s">
        <v>0</v>
      </c>
      <c r="M10" s="47"/>
    </row>
    <row r="11" spans="1:21" ht="16.8" thickTop="1" thickBot="1" x14ac:dyDescent="0.35">
      <c r="A11" s="50" t="s">
        <v>9</v>
      </c>
      <c r="B11" s="9">
        <v>45291</v>
      </c>
      <c r="C11" s="10">
        <v>45747</v>
      </c>
      <c r="D11" s="10">
        <v>46112</v>
      </c>
      <c r="E11" s="553" t="s">
        <v>106</v>
      </c>
      <c r="F11" s="554"/>
      <c r="G11" s="555" t="s">
        <v>560</v>
      </c>
      <c r="H11" s="556"/>
      <c r="I11" s="551" t="s">
        <v>107</v>
      </c>
      <c r="J11" s="552"/>
      <c r="L11" s="50" t="s">
        <v>10</v>
      </c>
      <c r="M11" s="51" t="s">
        <v>353</v>
      </c>
      <c r="N11" s="51" t="s">
        <v>561</v>
      </c>
      <c r="O11" s="10" t="s">
        <v>562</v>
      </c>
      <c r="P11" s="553" t="s">
        <v>106</v>
      </c>
      <c r="Q11" s="554"/>
      <c r="R11" s="555" t="s">
        <v>560</v>
      </c>
      <c r="S11" s="556"/>
      <c r="T11" s="551" t="s">
        <v>107</v>
      </c>
      <c r="U11" s="552"/>
    </row>
    <row r="12" spans="1:21" ht="15.6" thickTop="1" thickBot="1" x14ac:dyDescent="0.35">
      <c r="A12" s="368" t="s">
        <v>11</v>
      </c>
      <c r="B12" s="11" t="s">
        <v>3</v>
      </c>
      <c r="C12" s="12" t="s">
        <v>3</v>
      </c>
      <c r="D12" s="12" t="s">
        <v>3</v>
      </c>
      <c r="E12" s="13" t="s">
        <v>4</v>
      </c>
      <c r="F12" s="14" t="s">
        <v>5</v>
      </c>
      <c r="G12" s="15" t="s">
        <v>4</v>
      </c>
      <c r="H12" s="16" t="s">
        <v>5</v>
      </c>
      <c r="I12" s="17" t="s">
        <v>4</v>
      </c>
      <c r="J12" s="18" t="s">
        <v>5</v>
      </c>
      <c r="L12" s="368" t="s">
        <v>11</v>
      </c>
      <c r="M12" s="11" t="s">
        <v>12</v>
      </c>
      <c r="N12" s="52" t="s">
        <v>12</v>
      </c>
      <c r="O12" s="12" t="s">
        <v>12</v>
      </c>
      <c r="P12" s="13" t="s">
        <v>4</v>
      </c>
      <c r="Q12" s="14" t="s">
        <v>5</v>
      </c>
      <c r="R12" s="13" t="s">
        <v>4</v>
      </c>
      <c r="S12" s="14" t="s">
        <v>5</v>
      </c>
      <c r="T12" s="17" t="s">
        <v>4</v>
      </c>
      <c r="U12" s="18" t="s">
        <v>5</v>
      </c>
    </row>
    <row r="13" spans="1:21" ht="15.6" thickTop="1" thickBot="1" x14ac:dyDescent="0.35">
      <c r="A13" s="19" t="s">
        <v>13</v>
      </c>
      <c r="B13" s="53">
        <f>'Tabel 1 lftd_sexe'!I27</f>
        <v>2142011</v>
      </c>
      <c r="C13" s="53">
        <f>'Tabel 1 lftd_sexe'!J27</f>
        <v>2146672</v>
      </c>
      <c r="D13" s="53">
        <f>'Tabel 1 lftd_sexe'!K27</f>
        <v>2148500</v>
      </c>
      <c r="E13" s="21">
        <f>C13-B13</f>
        <v>4661</v>
      </c>
      <c r="F13" s="22">
        <f>E13/B13</f>
        <v>2.1759925602622956E-3</v>
      </c>
      <c r="G13" s="23">
        <f>D13-C13</f>
        <v>1828</v>
      </c>
      <c r="H13" s="54">
        <f>G13/C13</f>
        <v>8.5155067937719411E-4</v>
      </c>
      <c r="I13" s="20">
        <f>D13-B13</f>
        <v>6489</v>
      </c>
      <c r="J13" s="55">
        <f>I13/B13</f>
        <v>3.0293962075825008E-3</v>
      </c>
      <c r="L13" s="19" t="s">
        <v>13</v>
      </c>
      <c r="M13" s="56">
        <f>'Tabel 1 lftd_sexe'!N27</f>
        <v>1829861.62</v>
      </c>
      <c r="N13" s="56">
        <f>'Tabel 1 lftd_sexe'!O27</f>
        <v>1831081.16</v>
      </c>
      <c r="O13" s="56">
        <f>'Tabel 1 lftd_sexe'!P27</f>
        <v>1830300</v>
      </c>
      <c r="P13" s="57">
        <f>N13-M13</f>
        <v>1219.5399999998044</v>
      </c>
      <c r="Q13" s="58">
        <f>P13/M13</f>
        <v>6.6646569700707986E-4</v>
      </c>
      <c r="R13" s="20">
        <f>O13-N13</f>
        <v>-781.15999999991618</v>
      </c>
      <c r="S13" s="55">
        <f>R13/N13</f>
        <v>-4.2661134692681575E-4</v>
      </c>
      <c r="T13" s="20">
        <f>O13-M13</f>
        <v>438.37999999988824</v>
      </c>
      <c r="U13" s="59">
        <f>T13/M13</f>
        <v>2.3957002825158343E-4</v>
      </c>
    </row>
    <row r="14" spans="1:21" ht="15" thickTop="1" x14ac:dyDescent="0.3">
      <c r="A14" s="26" t="s">
        <v>14</v>
      </c>
      <c r="B14" s="56">
        <f>'Tabel 1 lftd_sexe'!I28</f>
        <v>2134582</v>
      </c>
      <c r="C14" s="56">
        <f>'Tabel 1 lftd_sexe'!J28</f>
        <v>2142008</v>
      </c>
      <c r="D14" s="56">
        <f>'Tabel 1 lftd_sexe'!K28</f>
        <v>2142500</v>
      </c>
      <c r="E14" s="28">
        <f>C14-B14</f>
        <v>7426</v>
      </c>
      <c r="F14" s="29">
        <f>E14/B14</f>
        <v>3.4789012556088266E-3</v>
      </c>
      <c r="G14" s="30">
        <f>D14-C14</f>
        <v>492</v>
      </c>
      <c r="H14" s="60">
        <f>G14/C14</f>
        <v>2.2969101889442055E-4</v>
      </c>
      <c r="I14" s="27">
        <f>D14-B14</f>
        <v>7918</v>
      </c>
      <c r="J14" s="61">
        <f>I14/B14</f>
        <v>3.7093913468772811E-3</v>
      </c>
      <c r="L14" s="26" t="s">
        <v>14</v>
      </c>
      <c r="M14" s="56">
        <f>'Tabel 1 lftd_sexe'!N28</f>
        <v>1586232.2599999998</v>
      </c>
      <c r="N14" s="56">
        <f>'Tabel 1 lftd_sexe'!O28</f>
        <v>1586062.7</v>
      </c>
      <c r="O14" s="56">
        <f>'Tabel 1 lftd_sexe'!P28</f>
        <v>1592700</v>
      </c>
      <c r="P14" s="62">
        <f>N14-M14</f>
        <v>-169.55999999982305</v>
      </c>
      <c r="Q14" s="63">
        <f>P14/M14</f>
        <v>-1.0689481249096716E-4</v>
      </c>
      <c r="R14" s="27">
        <f>O14-N14</f>
        <v>6637.3000000000466</v>
      </c>
      <c r="S14" s="55">
        <f>R14/N14</f>
        <v>4.1847652050578119E-3</v>
      </c>
      <c r="T14" s="27">
        <f>O14-M14</f>
        <v>6467.7400000002235</v>
      </c>
      <c r="U14" s="64">
        <f>T14/M14</f>
        <v>4.0774230628749311E-3</v>
      </c>
    </row>
    <row r="15" spans="1:21" ht="15" thickBot="1" x14ac:dyDescent="0.35">
      <c r="A15" s="65" t="s">
        <v>15</v>
      </c>
      <c r="B15" s="66">
        <f>'Tabel 1 lftd_sexe'!I29</f>
        <v>4276593</v>
      </c>
      <c r="C15" s="66">
        <f>'Tabel 1 lftd_sexe'!J29</f>
        <v>4288680</v>
      </c>
      <c r="D15" s="66">
        <f>'Tabel 1 lftd_sexe'!K29</f>
        <v>4291000</v>
      </c>
      <c r="E15" s="67">
        <f>C15-B15</f>
        <v>12087</v>
      </c>
      <c r="F15" s="36">
        <f>E15/B15</f>
        <v>2.8263152467396359E-3</v>
      </c>
      <c r="G15" s="37">
        <f>SUM(G13:G14)</f>
        <v>2320</v>
      </c>
      <c r="H15" s="68">
        <f>G15/C15</f>
        <v>5.4095898971245231E-4</v>
      </c>
      <c r="I15" s="66">
        <f>SUM(I13:I14)</f>
        <v>14407</v>
      </c>
      <c r="J15" s="68">
        <f>I15/B15</f>
        <v>3.3688031570925734E-3</v>
      </c>
      <c r="L15" s="65" t="s">
        <v>15</v>
      </c>
      <c r="M15" s="69">
        <f>'Tabel 1 lftd_sexe'!N29</f>
        <v>3416093.88</v>
      </c>
      <c r="N15" s="70">
        <f>'Tabel 1 lftd_sexe'!O29</f>
        <v>3417143.86</v>
      </c>
      <c r="O15" s="66">
        <f>'Tabel 1 lftd_sexe'!P29</f>
        <v>3423000</v>
      </c>
      <c r="P15" s="71">
        <f>N15-M15</f>
        <v>1049.9799999999814</v>
      </c>
      <c r="Q15" s="72">
        <f>P15/M15</f>
        <v>3.0736274730247792E-4</v>
      </c>
      <c r="R15" s="66">
        <f>O15-N15</f>
        <v>5856.1400000001304</v>
      </c>
      <c r="S15" s="68">
        <f>R15/N15</f>
        <v>1.7137528415324401E-3</v>
      </c>
      <c r="T15" s="66">
        <f>O15-M15</f>
        <v>6906.1200000001118</v>
      </c>
      <c r="U15" s="38">
        <f>T15/M15</f>
        <v>2.0216423326164887E-3</v>
      </c>
    </row>
    <row r="16" spans="1:21" ht="15" thickTop="1" x14ac:dyDescent="0.3">
      <c r="A16" s="73"/>
      <c r="B16" s="73"/>
      <c r="C16" s="43"/>
      <c r="D16" s="43"/>
      <c r="E16" s="74"/>
      <c r="F16" s="74"/>
      <c r="G16" s="43"/>
      <c r="H16" s="44"/>
      <c r="I16" s="43"/>
      <c r="J16" s="45"/>
      <c r="L16" s="73"/>
      <c r="M16" s="73"/>
      <c r="N16" s="43"/>
      <c r="O16" s="43"/>
      <c r="P16" s="43"/>
      <c r="Q16" s="43"/>
      <c r="R16" s="43"/>
      <c r="S16" s="45"/>
      <c r="T16" s="43"/>
      <c r="U16" s="75"/>
    </row>
    <row r="17" spans="1:21" ht="15" thickBot="1" x14ac:dyDescent="0.35">
      <c r="A17" s="46" t="s">
        <v>0</v>
      </c>
      <c r="B17" s="47"/>
      <c r="C17" s="76"/>
      <c r="D17" s="76"/>
      <c r="E17" s="77"/>
      <c r="F17" s="77"/>
      <c r="G17" s="78"/>
      <c r="H17" s="78"/>
      <c r="I17" s="76"/>
      <c r="J17" s="76"/>
      <c r="L17" s="46" t="s">
        <v>0</v>
      </c>
      <c r="M17" s="47"/>
      <c r="N17" s="76"/>
      <c r="O17" s="76"/>
      <c r="P17" s="76"/>
      <c r="Q17" s="76"/>
      <c r="R17" s="76"/>
      <c r="S17" s="76"/>
      <c r="T17" s="76"/>
      <c r="U17" s="76"/>
    </row>
    <row r="18" spans="1:21" ht="16.8" thickTop="1" thickBot="1" x14ac:dyDescent="0.35">
      <c r="A18" s="50" t="s">
        <v>9</v>
      </c>
      <c r="B18" s="9">
        <v>45291</v>
      </c>
      <c r="C18" s="10">
        <v>45747</v>
      </c>
      <c r="D18" s="10">
        <v>46112</v>
      </c>
      <c r="E18" s="553" t="s">
        <v>106</v>
      </c>
      <c r="F18" s="554"/>
      <c r="G18" s="555" t="s">
        <v>560</v>
      </c>
      <c r="H18" s="556"/>
      <c r="I18" s="551" t="s">
        <v>107</v>
      </c>
      <c r="J18" s="552"/>
      <c r="L18" s="50" t="s">
        <v>10</v>
      </c>
      <c r="M18" s="51" t="s">
        <v>353</v>
      </c>
      <c r="N18" s="51" t="s">
        <v>561</v>
      </c>
      <c r="O18" s="10" t="s">
        <v>562</v>
      </c>
      <c r="P18" s="553" t="s">
        <v>106</v>
      </c>
      <c r="Q18" s="554"/>
      <c r="R18" s="555" t="s">
        <v>560</v>
      </c>
      <c r="S18" s="556"/>
      <c r="T18" s="551" t="s">
        <v>107</v>
      </c>
      <c r="U18" s="552"/>
    </row>
    <row r="19" spans="1:21" ht="15.6" thickTop="1" thickBot="1" x14ac:dyDescent="0.35">
      <c r="A19" s="368" t="s">
        <v>16</v>
      </c>
      <c r="B19" s="11" t="s">
        <v>3</v>
      </c>
      <c r="C19" s="12" t="s">
        <v>3</v>
      </c>
      <c r="D19" s="12" t="s">
        <v>3</v>
      </c>
      <c r="E19" s="13" t="s">
        <v>4</v>
      </c>
      <c r="F19" s="14" t="s">
        <v>5</v>
      </c>
      <c r="G19" s="15" t="s">
        <v>4</v>
      </c>
      <c r="H19" s="16" t="s">
        <v>5</v>
      </c>
      <c r="I19" s="17" t="s">
        <v>4</v>
      </c>
      <c r="J19" s="18" t="s">
        <v>5</v>
      </c>
      <c r="L19" s="368" t="s">
        <v>16</v>
      </c>
      <c r="M19" s="11" t="s">
        <v>12</v>
      </c>
      <c r="N19" s="52" t="s">
        <v>12</v>
      </c>
      <c r="O19" s="12" t="s">
        <v>12</v>
      </c>
      <c r="P19" s="13" t="s">
        <v>4</v>
      </c>
      <c r="Q19" s="14" t="s">
        <v>5</v>
      </c>
      <c r="R19" s="13" t="s">
        <v>4</v>
      </c>
      <c r="S19" s="14" t="s">
        <v>5</v>
      </c>
      <c r="T19" s="17" t="s">
        <v>4</v>
      </c>
      <c r="U19" s="18" t="s">
        <v>5</v>
      </c>
    </row>
    <row r="20" spans="1:21" ht="15" thickTop="1" x14ac:dyDescent="0.3">
      <c r="A20" s="334" t="s">
        <v>17</v>
      </c>
      <c r="B20" s="79">
        <f>'Tabel 1 lftd_sexe'!I12</f>
        <v>282611</v>
      </c>
      <c r="C20" s="20">
        <f>'Tabel 1 lftd_sexe'!J12</f>
        <v>280423</v>
      </c>
      <c r="D20" s="20">
        <f>'Tabel 1 lftd_sexe'!K12</f>
        <v>271800</v>
      </c>
      <c r="E20" s="21">
        <f t="shared" ref="E20:E25" si="0">C20-B20</f>
        <v>-2188</v>
      </c>
      <c r="F20" s="80">
        <f t="shared" ref="F20:F25" si="1">E20/B20</f>
        <v>-7.7420907183372197E-3</v>
      </c>
      <c r="G20" s="23">
        <f>D20-C20</f>
        <v>-8623</v>
      </c>
      <c r="H20" s="54">
        <f t="shared" ref="H20:H25" si="2">G20/C20</f>
        <v>-3.0749974146200561E-2</v>
      </c>
      <c r="I20" s="20">
        <f>D20-B20</f>
        <v>-10811</v>
      </c>
      <c r="J20" s="55">
        <f t="shared" ref="J20:J25" si="3">I20/B20</f>
        <v>-3.825399577511137E-2</v>
      </c>
      <c r="L20" s="334" t="s">
        <v>17</v>
      </c>
      <c r="M20" s="79">
        <f>'Tabel 1 lftd_sexe'!N12</f>
        <v>231315.76</v>
      </c>
      <c r="N20" s="20">
        <f>'Tabel 1 lftd_sexe'!O12</f>
        <v>229429.97999999998</v>
      </c>
      <c r="O20" s="20">
        <f>'Tabel 1 lftd_sexe'!P12</f>
        <v>221600</v>
      </c>
      <c r="P20" s="20">
        <f t="shared" ref="P20:P25" si="4">N20-M20</f>
        <v>-1885.7800000000279</v>
      </c>
      <c r="Q20" s="58">
        <f t="shared" ref="Q20:Q25" si="5">P20/M20</f>
        <v>-8.1524060444477624E-3</v>
      </c>
      <c r="R20" s="20">
        <f t="shared" ref="R20:R25" si="6">O20-N20</f>
        <v>-7829.9799999999814</v>
      </c>
      <c r="S20" s="55">
        <f t="shared" ref="S20:S25" si="7">R20/N20</f>
        <v>-3.4127972290282124E-2</v>
      </c>
      <c r="T20" s="20">
        <f t="shared" ref="T20:T25" si="8">O20-M20</f>
        <v>-9715.7600000000093</v>
      </c>
      <c r="U20" s="59">
        <f t="shared" ref="U20:U25" si="9">T20/M20</f>
        <v>-4.2002153247145846E-2</v>
      </c>
    </row>
    <row r="21" spans="1:21" x14ac:dyDescent="0.3">
      <c r="A21" s="334" t="s">
        <v>18</v>
      </c>
      <c r="B21" s="81">
        <f>'Tabel 1 lftd_sexe'!I15</f>
        <v>1589063</v>
      </c>
      <c r="C21" s="27">
        <f>'Tabel 1 lftd_sexe'!J15</f>
        <v>1586783</v>
      </c>
      <c r="D21" s="27">
        <f>'Tabel 1 lftd_sexe'!K15</f>
        <v>1576000</v>
      </c>
      <c r="E21" s="28">
        <f t="shared" si="0"/>
        <v>-2280</v>
      </c>
      <c r="F21" s="82">
        <f t="shared" si="1"/>
        <v>-1.4348078081234034E-3</v>
      </c>
      <c r="G21" s="30">
        <f>D21-C21</f>
        <v>-10783</v>
      </c>
      <c r="H21" s="60">
        <f t="shared" si="2"/>
        <v>-6.7955101611247414E-3</v>
      </c>
      <c r="I21" s="27">
        <f>D21-B21</f>
        <v>-13063</v>
      </c>
      <c r="J21" s="61">
        <f t="shared" si="3"/>
        <v>-8.2205677182087804E-3</v>
      </c>
      <c r="L21" s="334" t="s">
        <v>18</v>
      </c>
      <c r="M21" s="81">
        <f>'Tabel 1 lftd_sexe'!N15</f>
        <v>1319380.97</v>
      </c>
      <c r="N21" s="27">
        <f>'Tabel 1 lftd_sexe'!O15</f>
        <v>1314108.29</v>
      </c>
      <c r="O21" s="27">
        <f>'Tabel 1 lftd_sexe'!P15</f>
        <v>1303300</v>
      </c>
      <c r="P21" s="27">
        <f t="shared" si="4"/>
        <v>-5272.6799999999348</v>
      </c>
      <c r="Q21" s="63">
        <f t="shared" si="5"/>
        <v>-3.9963286722256844E-3</v>
      </c>
      <c r="R21" s="27">
        <f t="shared" si="6"/>
        <v>-10808.290000000037</v>
      </c>
      <c r="S21" s="61">
        <f t="shared" si="7"/>
        <v>-8.2248092354702644E-3</v>
      </c>
      <c r="T21" s="27">
        <f t="shared" si="8"/>
        <v>-16080.969999999972</v>
      </c>
      <c r="U21" s="64">
        <f t="shared" si="9"/>
        <v>-1.2188268866724652E-2</v>
      </c>
    </row>
    <row r="22" spans="1:21" x14ac:dyDescent="0.3">
      <c r="A22" s="334" t="s">
        <v>19</v>
      </c>
      <c r="B22" s="81">
        <f>'Tabel 1 lftd_sexe'!I18</f>
        <v>1047412</v>
      </c>
      <c r="C22" s="27">
        <f>'Tabel 1 lftd_sexe'!J18</f>
        <v>1052307</v>
      </c>
      <c r="D22" s="27">
        <f>'Tabel 1 lftd_sexe'!K18</f>
        <v>1057000</v>
      </c>
      <c r="E22" s="28">
        <f t="shared" si="0"/>
        <v>4895</v>
      </c>
      <c r="F22" s="82">
        <f t="shared" si="1"/>
        <v>4.6734236384536358E-3</v>
      </c>
      <c r="G22" s="30">
        <f>D22-C22</f>
        <v>4693</v>
      </c>
      <c r="H22" s="60">
        <f t="shared" si="2"/>
        <v>4.4597251562519301E-3</v>
      </c>
      <c r="I22" s="27">
        <f>D22-B22</f>
        <v>9588</v>
      </c>
      <c r="J22" s="61">
        <f t="shared" si="3"/>
        <v>9.153990979671801E-3</v>
      </c>
      <c r="L22" s="334" t="s">
        <v>19</v>
      </c>
      <c r="M22" s="81">
        <f>'Tabel 1 lftd_sexe'!N18</f>
        <v>857870.44</v>
      </c>
      <c r="N22" s="27">
        <f>'Tabel 1 lftd_sexe'!O18</f>
        <v>859215.95</v>
      </c>
      <c r="O22" s="27">
        <f>'Tabel 1 lftd_sexe'!P18</f>
        <v>865800</v>
      </c>
      <c r="P22" s="27">
        <f t="shared" si="4"/>
        <v>1345.5100000000093</v>
      </c>
      <c r="Q22" s="63">
        <f t="shared" si="5"/>
        <v>1.5684303098262827E-3</v>
      </c>
      <c r="R22" s="27">
        <f t="shared" si="6"/>
        <v>6584.0500000000466</v>
      </c>
      <c r="S22" s="61">
        <f t="shared" si="7"/>
        <v>7.66285821393335E-3</v>
      </c>
      <c r="T22" s="27">
        <f t="shared" si="8"/>
        <v>7929.5600000000559</v>
      </c>
      <c r="U22" s="64">
        <f t="shared" si="9"/>
        <v>9.2433071828422666E-3</v>
      </c>
    </row>
    <row r="23" spans="1:21" x14ac:dyDescent="0.3">
      <c r="A23" s="334" t="s">
        <v>20</v>
      </c>
      <c r="B23" s="81">
        <f>'Tabel 1 lftd_sexe'!I21</f>
        <v>1304661</v>
      </c>
      <c r="C23" s="56">
        <f>'Tabel 1 lftd_sexe'!J21</f>
        <v>1306165</v>
      </c>
      <c r="D23" s="56">
        <f>'Tabel 1 lftd_sexe'!K21</f>
        <v>1304000</v>
      </c>
      <c r="E23" s="28">
        <f t="shared" si="0"/>
        <v>1504</v>
      </c>
      <c r="F23" s="82">
        <f t="shared" si="1"/>
        <v>1.1527898818160427E-3</v>
      </c>
      <c r="G23" s="30">
        <f>D23-C23</f>
        <v>-2165</v>
      </c>
      <c r="H23" s="60">
        <f t="shared" si="2"/>
        <v>-1.6575241259718335E-3</v>
      </c>
      <c r="I23" s="27">
        <f>D23-B23</f>
        <v>-661</v>
      </c>
      <c r="J23" s="61">
        <f t="shared" si="3"/>
        <v>-5.066450211970772E-4</v>
      </c>
      <c r="L23" s="334" t="s">
        <v>20</v>
      </c>
      <c r="M23" s="81">
        <f>'Tabel 1 lftd_sexe'!N21</f>
        <v>982901.03</v>
      </c>
      <c r="N23" s="56">
        <f>'Tabel 1 lftd_sexe'!O21</f>
        <v>985769.29999999993</v>
      </c>
      <c r="O23" s="56">
        <f>'Tabel 1 lftd_sexe'!P21</f>
        <v>992200</v>
      </c>
      <c r="P23" s="27">
        <f t="shared" si="4"/>
        <v>2868.2699999999022</v>
      </c>
      <c r="Q23" s="63">
        <f t="shared" si="5"/>
        <v>2.9181676612953615E-3</v>
      </c>
      <c r="R23" s="27">
        <f t="shared" si="6"/>
        <v>6430.7000000000698</v>
      </c>
      <c r="S23" s="61">
        <f t="shared" si="7"/>
        <v>6.5235344618665547E-3</v>
      </c>
      <c r="T23" s="27">
        <f t="shared" si="8"/>
        <v>9298.9699999999721</v>
      </c>
      <c r="U23" s="64">
        <f t="shared" si="9"/>
        <v>9.4607388904658814E-3</v>
      </c>
    </row>
    <row r="24" spans="1:21" x14ac:dyDescent="0.3">
      <c r="A24" s="334" t="s">
        <v>21</v>
      </c>
      <c r="B24" s="81">
        <f>'Tabel 1 lftd_sexe'!I24</f>
        <v>52846</v>
      </c>
      <c r="C24" s="56">
        <f>'Tabel 1 lftd_sexe'!J24</f>
        <v>63002</v>
      </c>
      <c r="D24" s="56">
        <f>'Tabel 1 lftd_sexe'!K24</f>
        <v>82200</v>
      </c>
      <c r="E24" s="28">
        <f t="shared" si="0"/>
        <v>10156</v>
      </c>
      <c r="F24" s="82">
        <f t="shared" si="1"/>
        <v>0.1921810543844378</v>
      </c>
      <c r="G24" s="30">
        <f>D24-C24</f>
        <v>19198</v>
      </c>
      <c r="H24" s="60">
        <f t="shared" si="2"/>
        <v>0.30472048506396621</v>
      </c>
      <c r="I24" s="27">
        <f>D24-B24</f>
        <v>29354</v>
      </c>
      <c r="J24" s="61">
        <f t="shared" si="3"/>
        <v>0.55546304356053433</v>
      </c>
      <c r="L24" s="334" t="s">
        <v>21</v>
      </c>
      <c r="M24" s="81">
        <f>'Tabel 1 lftd_sexe'!N24</f>
        <v>24625.68</v>
      </c>
      <c r="N24" s="56">
        <f>'Tabel 1 lftd_sexe'!O24</f>
        <v>28620.34</v>
      </c>
      <c r="O24" s="56">
        <f>'Tabel 1 lftd_sexe'!P24</f>
        <v>40100</v>
      </c>
      <c r="P24" s="27">
        <f t="shared" si="4"/>
        <v>3994.66</v>
      </c>
      <c r="Q24" s="63">
        <f t="shared" si="5"/>
        <v>0.16221521598591387</v>
      </c>
      <c r="R24" s="27">
        <f t="shared" si="6"/>
        <v>11479.66</v>
      </c>
      <c r="S24" s="61">
        <f t="shared" si="7"/>
        <v>0.40110145442017808</v>
      </c>
      <c r="T24" s="27">
        <f t="shared" si="8"/>
        <v>15474.32</v>
      </c>
      <c r="U24" s="64">
        <f t="shared" si="9"/>
        <v>0.62838142946712539</v>
      </c>
    </row>
    <row r="25" spans="1:21" ht="15" thickBot="1" x14ac:dyDescent="0.35">
      <c r="A25" s="65" t="s">
        <v>15</v>
      </c>
      <c r="B25" s="69">
        <f>SUM(B20:B24)</f>
        <v>4276593</v>
      </c>
      <c r="C25" s="70">
        <f>SUM(C20:C24)</f>
        <v>4288680</v>
      </c>
      <c r="D25" s="66">
        <f>SUM(D20:D24)</f>
        <v>4291000</v>
      </c>
      <c r="E25" s="67">
        <f t="shared" si="0"/>
        <v>12087</v>
      </c>
      <c r="F25" s="83">
        <f t="shared" si="1"/>
        <v>2.8263152467396359E-3</v>
      </c>
      <c r="G25" s="37">
        <f>SUM(G20:G24)</f>
        <v>2320</v>
      </c>
      <c r="H25" s="68">
        <f t="shared" si="2"/>
        <v>5.4095898971245231E-4</v>
      </c>
      <c r="I25" s="66">
        <f>SUM(I20:I24)</f>
        <v>14407</v>
      </c>
      <c r="J25" s="68">
        <f t="shared" si="3"/>
        <v>3.3688031570925734E-3</v>
      </c>
      <c r="L25" s="65" t="s">
        <v>15</v>
      </c>
      <c r="M25" s="69">
        <f>SUM(M20:M24)</f>
        <v>3416093.8800000004</v>
      </c>
      <c r="N25" s="70">
        <f>SUM(N20:N24)</f>
        <v>3417143.8599999994</v>
      </c>
      <c r="O25" s="66">
        <f>SUM(O20:O24)</f>
        <v>3423000</v>
      </c>
      <c r="P25" s="66">
        <f t="shared" si="4"/>
        <v>1049.9799999990501</v>
      </c>
      <c r="Q25" s="72">
        <f t="shared" si="5"/>
        <v>3.073627473022053E-4</v>
      </c>
      <c r="R25" s="66">
        <f t="shared" si="6"/>
        <v>5856.140000000596</v>
      </c>
      <c r="S25" s="68">
        <f t="shared" si="7"/>
        <v>1.7137528415325765E-3</v>
      </c>
      <c r="T25" s="66">
        <f t="shared" si="8"/>
        <v>6906.1199999996461</v>
      </c>
      <c r="U25" s="38">
        <f t="shared" si="9"/>
        <v>2.0216423326163521E-3</v>
      </c>
    </row>
    <row r="26" spans="1:21" ht="15" thickTop="1" x14ac:dyDescent="0.3"/>
    <row r="27" spans="1:21" ht="15" thickBot="1" x14ac:dyDescent="0.35">
      <c r="A27" s="46" t="s">
        <v>0</v>
      </c>
      <c r="B27" s="47"/>
      <c r="L27" s="46" t="s">
        <v>0</v>
      </c>
      <c r="M27" s="47"/>
    </row>
    <row r="28" spans="1:21" ht="16.8" thickTop="1" thickBot="1" x14ac:dyDescent="0.35">
      <c r="A28" s="50" t="s">
        <v>9</v>
      </c>
      <c r="B28" s="9">
        <v>45291</v>
      </c>
      <c r="C28" s="10">
        <v>45747</v>
      </c>
      <c r="D28" s="10">
        <v>46112</v>
      </c>
      <c r="E28" s="553" t="s">
        <v>106</v>
      </c>
      <c r="F28" s="554"/>
      <c r="G28" s="555" t="s">
        <v>560</v>
      </c>
      <c r="H28" s="556"/>
      <c r="I28" s="551" t="s">
        <v>107</v>
      </c>
      <c r="J28" s="552"/>
      <c r="L28" s="50" t="s">
        <v>10</v>
      </c>
      <c r="M28" s="51" t="s">
        <v>353</v>
      </c>
      <c r="N28" s="51" t="s">
        <v>561</v>
      </c>
      <c r="O28" s="10" t="s">
        <v>562</v>
      </c>
      <c r="P28" s="553" t="s">
        <v>106</v>
      </c>
      <c r="Q28" s="554"/>
      <c r="R28" s="555" t="s">
        <v>560</v>
      </c>
      <c r="S28" s="556"/>
      <c r="T28" s="551" t="s">
        <v>107</v>
      </c>
      <c r="U28" s="552"/>
    </row>
    <row r="29" spans="1:21" ht="15.6" thickTop="1" thickBot="1" x14ac:dyDescent="0.35">
      <c r="A29" s="368" t="s">
        <v>22</v>
      </c>
      <c r="B29" s="11" t="s">
        <v>3</v>
      </c>
      <c r="C29" s="12" t="s">
        <v>3</v>
      </c>
      <c r="D29" s="12" t="s">
        <v>3</v>
      </c>
      <c r="E29" s="13" t="s">
        <v>4</v>
      </c>
      <c r="F29" s="14" t="s">
        <v>5</v>
      </c>
      <c r="G29" s="15" t="s">
        <v>4</v>
      </c>
      <c r="H29" s="16" t="s">
        <v>5</v>
      </c>
      <c r="I29" s="17" t="s">
        <v>4</v>
      </c>
      <c r="J29" s="18" t="s">
        <v>5</v>
      </c>
      <c r="L29" s="368" t="s">
        <v>22</v>
      </c>
      <c r="M29" s="11" t="s">
        <v>12</v>
      </c>
      <c r="N29" s="52" t="s">
        <v>12</v>
      </c>
      <c r="O29" s="12" t="s">
        <v>12</v>
      </c>
      <c r="P29" s="13" t="s">
        <v>4</v>
      </c>
      <c r="Q29" s="14" t="s">
        <v>5</v>
      </c>
      <c r="R29" s="13" t="s">
        <v>4</v>
      </c>
      <c r="S29" s="14" t="s">
        <v>5</v>
      </c>
      <c r="T29" s="13" t="s">
        <v>4</v>
      </c>
      <c r="U29" s="18" t="s">
        <v>5</v>
      </c>
    </row>
    <row r="30" spans="1:21" ht="15" thickTop="1" x14ac:dyDescent="0.3">
      <c r="A30" s="334" t="s">
        <v>23</v>
      </c>
      <c r="B30" s="79"/>
      <c r="C30" s="20">
        <f>'Tab2 Activité_NACE'!J8</f>
        <v>25409</v>
      </c>
      <c r="D30" s="20">
        <f>'Tab2 Activité_NACE'!K8</f>
        <v>26700</v>
      </c>
      <c r="E30" s="21"/>
      <c r="F30" s="22"/>
      <c r="G30" s="23">
        <f>D30-C30</f>
        <v>1291</v>
      </c>
      <c r="H30" s="54">
        <f>G30/C30</f>
        <v>5.0808768546577981E-2</v>
      </c>
      <c r="I30" s="20"/>
      <c r="J30" s="55"/>
      <c r="L30" s="334" t="s">
        <v>23</v>
      </c>
      <c r="M30" s="79"/>
      <c r="N30" s="20">
        <f>'Tab2 Activité_NACE'!O8</f>
        <v>20887.330000000002</v>
      </c>
      <c r="O30" s="20">
        <f>'Tab2 Activité_NACE'!P8</f>
        <v>22000</v>
      </c>
      <c r="P30" s="20"/>
      <c r="Q30" s="58"/>
      <c r="R30" s="20">
        <f>O30-N30</f>
        <v>1112.6699999999983</v>
      </c>
      <c r="S30" s="55">
        <f>R30/N30</f>
        <v>5.327009244360089E-2</v>
      </c>
      <c r="T30" s="20"/>
      <c r="U30" s="59"/>
    </row>
    <row r="31" spans="1:21" x14ac:dyDescent="0.3">
      <c r="A31" s="334" t="s">
        <v>24</v>
      </c>
      <c r="B31" s="81"/>
      <c r="C31" s="27">
        <f>'Tab2 Activité_NACE'!J9</f>
        <v>736164</v>
      </c>
      <c r="D31" s="27">
        <f>'Tab2 Activité_NACE'!K9</f>
        <v>726500</v>
      </c>
      <c r="E31" s="28"/>
      <c r="F31" s="82"/>
      <c r="G31" s="30">
        <f>D31-C31</f>
        <v>-9664</v>
      </c>
      <c r="H31" s="60">
        <f>G31/C31</f>
        <v>-1.3127509631006135E-2</v>
      </c>
      <c r="I31" s="27"/>
      <c r="J31" s="61"/>
      <c r="L31" s="334" t="s">
        <v>24</v>
      </c>
      <c r="M31" s="81"/>
      <c r="N31" s="27">
        <f>'Tab2 Activité_NACE'!O9</f>
        <v>622350.56000000006</v>
      </c>
      <c r="O31" s="27">
        <f>'Tab2 Activité_NACE'!P9</f>
        <v>616000</v>
      </c>
      <c r="P31" s="27"/>
      <c r="Q31" s="63"/>
      <c r="R31" s="27">
        <f>O31-N31</f>
        <v>-6350.5600000000559</v>
      </c>
      <c r="S31" s="61">
        <f>R31/N31</f>
        <v>-1.0204152463524827E-2</v>
      </c>
      <c r="T31" s="27"/>
      <c r="U31" s="64"/>
    </row>
    <row r="32" spans="1:21" x14ac:dyDescent="0.3">
      <c r="A32" s="334" t="s">
        <v>25</v>
      </c>
      <c r="B32" s="81"/>
      <c r="C32" s="27">
        <f>'Tab2 Activité_NACE'!J12</f>
        <v>1692815</v>
      </c>
      <c r="D32" s="27">
        <f>'Tab2 Activité_NACE'!K12</f>
        <v>1699200</v>
      </c>
      <c r="E32" s="28"/>
      <c r="F32" s="82"/>
      <c r="G32" s="30">
        <f>D32-C32</f>
        <v>6385</v>
      </c>
      <c r="H32" s="60">
        <f>G32/C32</f>
        <v>3.7718238555305805E-3</v>
      </c>
      <c r="I32" s="27"/>
      <c r="J32" s="61"/>
      <c r="L32" s="334" t="s">
        <v>25</v>
      </c>
      <c r="M32" s="81"/>
      <c r="N32" s="27">
        <f>'Tab2 Activité_NACE'!O12</f>
        <v>1364675.92</v>
      </c>
      <c r="O32" s="27">
        <f>'Tab2 Activité_NACE'!P12</f>
        <v>1364600</v>
      </c>
      <c r="P32" s="27"/>
      <c r="Q32" s="63"/>
      <c r="R32" s="27">
        <f>O32-N32</f>
        <v>-75.919999999925494</v>
      </c>
      <c r="S32" s="61">
        <f>R32/N32</f>
        <v>-5.5632255898474047E-5</v>
      </c>
      <c r="T32" s="27"/>
      <c r="U32" s="64"/>
    </row>
    <row r="33" spans="1:23" x14ac:dyDescent="0.3">
      <c r="A33" s="334" t="s">
        <v>26</v>
      </c>
      <c r="B33" s="81"/>
      <c r="C33" s="56">
        <f>'Tab2 Activité_NACE'!J18</f>
        <v>1834292</v>
      </c>
      <c r="D33" s="56">
        <f>'Tab2 Activité_NACE'!K18</f>
        <v>1838600</v>
      </c>
      <c r="E33" s="28"/>
      <c r="F33" s="82"/>
      <c r="G33" s="30">
        <f>D33-C33</f>
        <v>4308</v>
      </c>
      <c r="H33" s="60">
        <f>G33/C33</f>
        <v>2.3485900827131122E-3</v>
      </c>
      <c r="I33" s="27"/>
      <c r="J33" s="61"/>
      <c r="L33" s="334" t="s">
        <v>26</v>
      </c>
      <c r="M33" s="81"/>
      <c r="N33" s="56">
        <f>'Tab2 Activité_NACE'!O18</f>
        <v>1409230.0499999998</v>
      </c>
      <c r="O33" s="56">
        <f>'Tab2 Activité_NACE'!P18</f>
        <v>1420400</v>
      </c>
      <c r="P33" s="27"/>
      <c r="Q33" s="63"/>
      <c r="R33" s="27">
        <f>O33-N33</f>
        <v>11169.950000000186</v>
      </c>
      <c r="S33" s="61">
        <f>R33/N33</f>
        <v>7.9262786086630697E-3</v>
      </c>
      <c r="T33" s="27"/>
      <c r="U33" s="64"/>
    </row>
    <row r="34" spans="1:23" ht="15" thickBot="1" x14ac:dyDescent="0.35">
      <c r="A34" s="65" t="s">
        <v>15</v>
      </c>
      <c r="B34" s="69"/>
      <c r="C34" s="70">
        <f>SUM(C30:C33)</f>
        <v>4288680</v>
      </c>
      <c r="D34" s="66">
        <f>SUM(D30:D33)</f>
        <v>4291000</v>
      </c>
      <c r="E34" s="67"/>
      <c r="F34" s="83"/>
      <c r="G34" s="37">
        <f>SUM(G30:G33)</f>
        <v>2320</v>
      </c>
      <c r="H34" s="68">
        <f>G34/C34</f>
        <v>5.4095898971245231E-4</v>
      </c>
      <c r="I34" s="66"/>
      <c r="J34" s="68"/>
      <c r="L34" s="65" t="s">
        <v>15</v>
      </c>
      <c r="M34" s="69"/>
      <c r="N34" s="70">
        <f>SUM(N30:N33)</f>
        <v>3417143.86</v>
      </c>
      <c r="O34" s="66">
        <f>SUM(O30:O33)</f>
        <v>3423000</v>
      </c>
      <c r="P34" s="66"/>
      <c r="Q34" s="72"/>
      <c r="R34" s="66">
        <f>O34-N34</f>
        <v>5856.1400000001304</v>
      </c>
      <c r="S34" s="68">
        <f>R34/N34</f>
        <v>1.7137528415324401E-3</v>
      </c>
      <c r="T34" s="66"/>
      <c r="U34" s="38"/>
    </row>
    <row r="35" spans="1:23" ht="15" thickTop="1" x14ac:dyDescent="0.3"/>
    <row r="36" spans="1:23" ht="15" thickBot="1" x14ac:dyDescent="0.35">
      <c r="A36" s="47" t="s">
        <v>0</v>
      </c>
      <c r="B36" s="47"/>
      <c r="L36" s="47" t="s">
        <v>0</v>
      </c>
      <c r="M36" s="47"/>
    </row>
    <row r="37" spans="1:23" ht="16.8" thickTop="1" thickBot="1" x14ac:dyDescent="0.35">
      <c r="A37" s="50" t="s">
        <v>9</v>
      </c>
      <c r="B37" s="9">
        <v>45291</v>
      </c>
      <c r="C37" s="10">
        <v>45747</v>
      </c>
      <c r="D37" s="10">
        <v>46112</v>
      </c>
      <c r="E37" s="553" t="s">
        <v>106</v>
      </c>
      <c r="F37" s="554"/>
      <c r="G37" s="555" t="s">
        <v>560</v>
      </c>
      <c r="H37" s="556"/>
      <c r="I37" s="551" t="s">
        <v>107</v>
      </c>
      <c r="J37" s="552"/>
      <c r="L37" s="50" t="s">
        <v>10</v>
      </c>
      <c r="M37" s="51" t="s">
        <v>353</v>
      </c>
      <c r="N37" s="51" t="s">
        <v>561</v>
      </c>
      <c r="O37" s="10" t="s">
        <v>562</v>
      </c>
      <c r="P37" s="553" t="s">
        <v>106</v>
      </c>
      <c r="Q37" s="554"/>
      <c r="R37" s="555" t="s">
        <v>560</v>
      </c>
      <c r="S37" s="556"/>
      <c r="T37" s="551" t="s">
        <v>107</v>
      </c>
      <c r="U37" s="552"/>
    </row>
    <row r="38" spans="1:23" ht="15.6" thickTop="1" thickBot="1" x14ac:dyDescent="0.35">
      <c r="A38" s="368" t="s">
        <v>27</v>
      </c>
      <c r="B38" s="11" t="s">
        <v>3</v>
      </c>
      <c r="C38" s="12" t="s">
        <v>3</v>
      </c>
      <c r="D38" s="12" t="s">
        <v>3</v>
      </c>
      <c r="E38" s="13" t="s">
        <v>4</v>
      </c>
      <c r="F38" s="14" t="s">
        <v>5</v>
      </c>
      <c r="G38" s="15" t="s">
        <v>4</v>
      </c>
      <c r="H38" s="16" t="s">
        <v>5</v>
      </c>
      <c r="I38" s="17" t="s">
        <v>4</v>
      </c>
      <c r="J38" s="18" t="s">
        <v>5</v>
      </c>
      <c r="L38" s="368" t="s">
        <v>27</v>
      </c>
      <c r="M38" s="11" t="s">
        <v>12</v>
      </c>
      <c r="N38" s="52" t="s">
        <v>12</v>
      </c>
      <c r="O38" s="12" t="s">
        <v>12</v>
      </c>
      <c r="P38" s="13" t="s">
        <v>4</v>
      </c>
      <c r="Q38" s="14" t="s">
        <v>5</v>
      </c>
      <c r="R38" s="13" t="s">
        <v>4</v>
      </c>
      <c r="S38" s="14" t="s">
        <v>5</v>
      </c>
      <c r="T38" s="17" t="s">
        <v>4</v>
      </c>
      <c r="U38" s="18" t="s">
        <v>5</v>
      </c>
    </row>
    <row r="39" spans="1:23" ht="15" thickTop="1" x14ac:dyDescent="0.3">
      <c r="A39" s="334" t="s">
        <v>28</v>
      </c>
      <c r="B39" s="79">
        <f>'Tab3 Sect_Stat'!I10</f>
        <v>1283969</v>
      </c>
      <c r="C39" s="53">
        <f>'Tab3 Sect_Stat'!J10</f>
        <v>1279760</v>
      </c>
      <c r="D39" s="53">
        <f>'Tab3 Sect_Stat'!K10</f>
        <v>1275000</v>
      </c>
      <c r="E39" s="21">
        <f t="shared" ref="E39:E44" si="10">C39-B39</f>
        <v>-4209</v>
      </c>
      <c r="F39" s="82">
        <f t="shared" ref="F39:F44" si="11">E39/B39</f>
        <v>-3.2781165277354827E-3</v>
      </c>
      <c r="G39" s="23">
        <f>D39-C39</f>
        <v>-4760</v>
      </c>
      <c r="H39" s="54">
        <f t="shared" ref="H39:H44" si="12">G39/C39</f>
        <v>-3.7194473963868225E-3</v>
      </c>
      <c r="I39" s="20">
        <f>D39-B39</f>
        <v>-8969</v>
      </c>
      <c r="J39" s="55">
        <f t="shared" ref="J39:J44" si="13">I39/B39</f>
        <v>-6.9853711421381665E-3</v>
      </c>
      <c r="L39" s="334" t="s">
        <v>28</v>
      </c>
      <c r="M39" s="79">
        <f>'Tab3 Sect_Stat'!N10</f>
        <v>914388.06</v>
      </c>
      <c r="N39" s="53">
        <f>'Tab3 Sect_Stat'!O10</f>
        <v>910841.67</v>
      </c>
      <c r="O39" s="53">
        <f>'Tab3 Sect_Stat'!P10</f>
        <v>906800</v>
      </c>
      <c r="P39" s="53">
        <f t="shared" ref="P39:P44" si="14">N39-M39</f>
        <v>-3546.390000000014</v>
      </c>
      <c r="Q39" s="85">
        <f t="shared" ref="Q39:Q44" si="15">P39/M39</f>
        <v>-3.8784299086320239E-3</v>
      </c>
      <c r="R39" s="20">
        <f t="shared" ref="R39:R44" si="16">O39-N39</f>
        <v>-4041.6700000000419</v>
      </c>
      <c r="S39" s="55">
        <f t="shared" ref="S39:S44" si="17">R39/N39</f>
        <v>-4.4372914998498493E-3</v>
      </c>
      <c r="T39" s="20">
        <f t="shared" ref="T39:T44" si="18">O39-M39</f>
        <v>-7588.0600000000559</v>
      </c>
      <c r="U39" s="59">
        <f t="shared" ref="U39:U44" si="19">T39/M39</f>
        <v>-8.2985116844155379E-3</v>
      </c>
      <c r="W39" s="86"/>
    </row>
    <row r="40" spans="1:23" x14ac:dyDescent="0.3">
      <c r="A40" s="334" t="s">
        <v>29</v>
      </c>
      <c r="B40" s="81">
        <f>'Tab3 Sect_Stat'!I11</f>
        <v>1839419</v>
      </c>
      <c r="C40" s="56">
        <f>'Tab3 Sect_Stat'!J11</f>
        <v>1852306</v>
      </c>
      <c r="D40" s="56">
        <f>'Tab3 Sect_Stat'!K11</f>
        <v>1858500</v>
      </c>
      <c r="E40" s="28">
        <f t="shared" si="10"/>
        <v>12887</v>
      </c>
      <c r="F40" s="82">
        <f t="shared" si="11"/>
        <v>7.0060165737115907E-3</v>
      </c>
      <c r="G40" s="30">
        <f>D40-C40</f>
        <v>6194</v>
      </c>
      <c r="H40" s="60">
        <f t="shared" si="12"/>
        <v>3.3439399321710346E-3</v>
      </c>
      <c r="I40" s="27">
        <f>D40-B40</f>
        <v>19081</v>
      </c>
      <c r="J40" s="61">
        <f t="shared" si="13"/>
        <v>1.0373384204468912E-2</v>
      </c>
      <c r="L40" s="334" t="s">
        <v>29</v>
      </c>
      <c r="M40" s="81">
        <f>'Tab3 Sect_Stat'!N11</f>
        <v>1530918.84</v>
      </c>
      <c r="N40" s="56">
        <f>'Tab3 Sect_Stat'!O11</f>
        <v>1535963.81</v>
      </c>
      <c r="O40" s="56">
        <f>'Tab3 Sect_Stat'!P11</f>
        <v>1538700</v>
      </c>
      <c r="P40" s="87">
        <f t="shared" si="14"/>
        <v>5044.9699999999721</v>
      </c>
      <c r="Q40" s="88">
        <f t="shared" si="15"/>
        <v>3.2953869716568201E-3</v>
      </c>
      <c r="R40" s="27">
        <f t="shared" si="16"/>
        <v>2736.1899999999441</v>
      </c>
      <c r="S40" s="61">
        <f t="shared" si="17"/>
        <v>1.7814156702038078E-3</v>
      </c>
      <c r="T40" s="27">
        <f t="shared" si="18"/>
        <v>7781.1599999999162</v>
      </c>
      <c r="U40" s="64">
        <f t="shared" si="19"/>
        <v>5.0826730958513228E-3</v>
      </c>
    </row>
    <row r="41" spans="1:23" x14ac:dyDescent="0.3">
      <c r="A41" s="334" t="s">
        <v>30</v>
      </c>
      <c r="B41" s="81">
        <f>'Tab3 Sect_Stat'!I15+'Tab3 Sect_Stat'!I20+'Tab3 Sect_Stat'!I24+'Tab3 Sect_Stat'!I28+'Tab3 Sect_Stat'!I32</f>
        <v>131893</v>
      </c>
      <c r="C41" s="56">
        <f>'Tab3 Sect_Stat'!J15+'Tab3 Sect_Stat'!J20+'Tab3 Sect_Stat'!J24+'Tab3 Sect_Stat'!J28+'Tab3 Sect_Stat'!J32</f>
        <v>132512</v>
      </c>
      <c r="D41" s="56">
        <f>'Tab3 Sect_Stat'!K15+'Tab3 Sect_Stat'!K20+'Tab3 Sect_Stat'!K24+'Tab3 Sect_Stat'!K28+'Tab3 Sect_Stat'!K32</f>
        <v>130700</v>
      </c>
      <c r="E41" s="28">
        <f t="shared" si="10"/>
        <v>619</v>
      </c>
      <c r="F41" s="82">
        <f t="shared" si="11"/>
        <v>4.6931982743587605E-3</v>
      </c>
      <c r="G41" s="30">
        <f>D41-C41</f>
        <v>-1812</v>
      </c>
      <c r="H41" s="60">
        <f t="shared" si="12"/>
        <v>-1.3674233276986235E-2</v>
      </c>
      <c r="I41" s="27">
        <f>D41-B41</f>
        <v>-1193</v>
      </c>
      <c r="J41" s="61">
        <f t="shared" si="13"/>
        <v>-9.0452108906462058E-3</v>
      </c>
      <c r="L41" s="334" t="s">
        <v>30</v>
      </c>
      <c r="M41" s="81">
        <f>'Tab3 Sect_Stat'!N15+'Tab3 Sect_Stat'!N20+'Tab3 Sect_Stat'!N24+'Tab3 Sect_Stat'!N28+'Tab3 Sect_Stat'!N32</f>
        <v>94888.909999999989</v>
      </c>
      <c r="N41" s="56">
        <f>'Tab3 Sect_Stat'!O15+'Tab3 Sect_Stat'!O20+'Tab3 Sect_Stat'!O24+'Tab3 Sect_Stat'!O28+'Tab3 Sect_Stat'!O32</f>
        <v>95195.74</v>
      </c>
      <c r="O41" s="56">
        <f>'Tab3 Sect_Stat'!P15+'Tab3 Sect_Stat'!P20+'Tab3 Sect_Stat'!P24+'Tab3 Sect_Stat'!P28+'Tab3 Sect_Stat'!P32</f>
        <v>95500</v>
      </c>
      <c r="P41" s="56">
        <f t="shared" si="14"/>
        <v>306.8300000000163</v>
      </c>
      <c r="Q41" s="89">
        <f t="shared" si="15"/>
        <v>3.2335707091589137E-3</v>
      </c>
      <c r="R41" s="27">
        <f t="shared" si="16"/>
        <v>304.25999999999476</v>
      </c>
      <c r="S41" s="61">
        <f t="shared" si="17"/>
        <v>3.1961514244229286E-3</v>
      </c>
      <c r="T41" s="27">
        <f t="shared" si="18"/>
        <v>611.09000000001106</v>
      </c>
      <c r="U41" s="64">
        <f t="shared" si="19"/>
        <v>6.4400571152098927E-3</v>
      </c>
      <c r="W41" s="86"/>
    </row>
    <row r="42" spans="1:23" x14ac:dyDescent="0.3">
      <c r="A42" s="334" t="s">
        <v>31</v>
      </c>
      <c r="B42" s="90">
        <f>'Tab3 Sect_Stat'!I16+'Tab3 Sect_Stat'!I21+'Tab3 Sect_Stat'!I25+'Tab3 Sect_Stat'!I29+'Tab3 Sect_Stat'!I33</f>
        <v>471156</v>
      </c>
      <c r="C42" s="56">
        <f>'Tab3 Sect_Stat'!J16+'Tab3 Sect_Stat'!J21+'Tab3 Sect_Stat'!J25+'Tab3 Sect_Stat'!J29+'Tab3 Sect_Stat'!J33</f>
        <v>471450</v>
      </c>
      <c r="D42" s="56">
        <f>'Tab3 Sect_Stat'!K16+'Tab3 Sect_Stat'!K21+'Tab3 Sect_Stat'!K25+'Tab3 Sect_Stat'!K29+'Tab3 Sect_Stat'!K33</f>
        <v>472600</v>
      </c>
      <c r="E42" s="28">
        <f t="shared" si="10"/>
        <v>294</v>
      </c>
      <c r="F42" s="82">
        <f t="shared" si="11"/>
        <v>6.239971474416117E-4</v>
      </c>
      <c r="G42" s="30">
        <f>D42-C42</f>
        <v>1150</v>
      </c>
      <c r="H42" s="60">
        <f t="shared" si="12"/>
        <v>2.4392830628910808E-3</v>
      </c>
      <c r="I42" s="27">
        <f>D42-B42</f>
        <v>1444</v>
      </c>
      <c r="J42" s="61">
        <f t="shared" si="13"/>
        <v>3.0648023160057391E-3</v>
      </c>
      <c r="L42" s="334" t="s">
        <v>31</v>
      </c>
      <c r="M42" s="90">
        <f>'Tab3 Sect_Stat'!N16+'Tab3 Sect_Stat'!N21+'Tab3 Sect_Stat'!N25+'Tab3 Sect_Stat'!N29+'Tab3 Sect_Stat'!N33</f>
        <v>373641.15</v>
      </c>
      <c r="N42" s="56">
        <f>'Tab3 Sect_Stat'!O16+'Tab3 Sect_Stat'!O21+'Tab3 Sect_Stat'!O25+'Tab3 Sect_Stat'!O29+'Tab3 Sect_Stat'!O33</f>
        <v>372600.16000000003</v>
      </c>
      <c r="O42" s="56">
        <f>'Tab3 Sect_Stat'!P16+'Tab3 Sect_Stat'!P21+'Tab3 Sect_Stat'!P25+'Tab3 Sect_Stat'!P29+'Tab3 Sect_Stat'!P33</f>
        <v>376100</v>
      </c>
      <c r="P42" s="56">
        <f t="shared" si="14"/>
        <v>-1040.9899999999907</v>
      </c>
      <c r="Q42" s="89">
        <f t="shared" si="15"/>
        <v>-2.7860689327179051E-3</v>
      </c>
      <c r="R42" s="27">
        <f t="shared" si="16"/>
        <v>3499.8399999999674</v>
      </c>
      <c r="S42" s="61">
        <f t="shared" si="17"/>
        <v>9.3930179740125911E-3</v>
      </c>
      <c r="T42" s="27">
        <f t="shared" si="18"/>
        <v>2458.8499999999767</v>
      </c>
      <c r="U42" s="64">
        <f t="shared" si="19"/>
        <v>6.5807794457328284E-3</v>
      </c>
    </row>
    <row r="43" spans="1:23" x14ac:dyDescent="0.3">
      <c r="A43" s="334" t="s">
        <v>32</v>
      </c>
      <c r="B43" s="81">
        <f>'Tab3 Sect_Stat'!I17+'Tab3 Sect_Stat'!I22+'Tab3 Sect_Stat'!I26+'Tab3 Sect_Stat'!I30</f>
        <v>550156</v>
      </c>
      <c r="C43" s="56">
        <f>'Tab3 Sect_Stat'!J17+'Tab3 Sect_Stat'!J22+'Tab3 Sect_Stat'!J26+'Tab3 Sect_Stat'!J30+'Tab3 Sect_Stat'!J34</f>
        <v>552652</v>
      </c>
      <c r="D43" s="56">
        <f>'Tab3 Sect_Stat'!K17+'Tab3 Sect_Stat'!K22+'Tab3 Sect_Stat'!K26+'Tab3 Sect_Stat'!K30+'Tab3 Sect_Stat'!K34</f>
        <v>554200</v>
      </c>
      <c r="E43" s="28">
        <f t="shared" si="10"/>
        <v>2496</v>
      </c>
      <c r="F43" s="82">
        <f t="shared" si="11"/>
        <v>4.5368949897847156E-3</v>
      </c>
      <c r="G43" s="30">
        <f>D43-C43</f>
        <v>1548</v>
      </c>
      <c r="H43" s="60">
        <f t="shared" si="12"/>
        <v>2.8010393520696568E-3</v>
      </c>
      <c r="I43" s="27">
        <f>D43-B43</f>
        <v>4044</v>
      </c>
      <c r="J43" s="61">
        <f t="shared" si="13"/>
        <v>7.3506423632569672E-3</v>
      </c>
      <c r="L43" s="334" t="s">
        <v>32</v>
      </c>
      <c r="M43" s="81">
        <f>'Tab3 Sect_Stat'!N17+'Tab3 Sect_Stat'!N22+'Tab3 Sect_Stat'!N26+'Tab3 Sect_Stat'!N30</f>
        <v>502256.92000000004</v>
      </c>
      <c r="N43" s="56">
        <f>'Tab3 Sect_Stat'!O17+'Tab3 Sect_Stat'!O22+'Tab3 Sect_Stat'!O26+'Tab3 Sect_Stat'!O30</f>
        <v>502542.48</v>
      </c>
      <c r="O43" s="56">
        <f>'Tab3 Sect_Stat'!P17+'Tab3 Sect_Stat'!P22+'Tab3 Sect_Stat'!P26+'Tab3 Sect_Stat'!P30</f>
        <v>505900</v>
      </c>
      <c r="P43" s="56">
        <f t="shared" si="14"/>
        <v>285.55999999993946</v>
      </c>
      <c r="Q43" s="89">
        <f t="shared" si="15"/>
        <v>5.6855363983823151E-4</v>
      </c>
      <c r="R43" s="27">
        <f t="shared" si="16"/>
        <v>3357.5200000000186</v>
      </c>
      <c r="S43" s="61">
        <f t="shared" si="17"/>
        <v>6.6810670413375182E-3</v>
      </c>
      <c r="T43" s="27">
        <f t="shared" si="18"/>
        <v>3643.0799999999581</v>
      </c>
      <c r="U43" s="64">
        <f t="shared" si="19"/>
        <v>7.2534192261601051E-3</v>
      </c>
    </row>
    <row r="44" spans="1:23" ht="15" thickBot="1" x14ac:dyDescent="0.35">
      <c r="A44" s="65" t="s">
        <v>15</v>
      </c>
      <c r="B44" s="69">
        <f>SUM(B39:B43)</f>
        <v>4276593</v>
      </c>
      <c r="C44" s="70">
        <f>SUM(C39:C43)</f>
        <v>4288680</v>
      </c>
      <c r="D44" s="66">
        <f>SUM(D39:D43)</f>
        <v>4291000</v>
      </c>
      <c r="E44" s="67">
        <f t="shared" si="10"/>
        <v>12087</v>
      </c>
      <c r="F44" s="83">
        <f t="shared" si="11"/>
        <v>2.8263152467396359E-3</v>
      </c>
      <c r="G44" s="37">
        <f>SUM(G39:G43)</f>
        <v>2320</v>
      </c>
      <c r="H44" s="68">
        <f t="shared" si="12"/>
        <v>5.4095898971245231E-4</v>
      </c>
      <c r="I44" s="66">
        <f>SUM(I39:I43)</f>
        <v>14407</v>
      </c>
      <c r="J44" s="68">
        <f t="shared" si="13"/>
        <v>3.3688031570925734E-3</v>
      </c>
      <c r="L44" s="65" t="s">
        <v>15</v>
      </c>
      <c r="M44" s="69">
        <f>SUM(M39:M43)</f>
        <v>3416093.8800000004</v>
      </c>
      <c r="N44" s="70">
        <f>SUM(N39:N43)</f>
        <v>3417143.8600000003</v>
      </c>
      <c r="O44" s="66">
        <f>SUM(O39:O43)</f>
        <v>3423000</v>
      </c>
      <c r="P44" s="70">
        <f t="shared" si="14"/>
        <v>1049.9799999999814</v>
      </c>
      <c r="Q44" s="91">
        <f t="shared" si="15"/>
        <v>3.0736274730247792E-4</v>
      </c>
      <c r="R44" s="66">
        <f t="shared" si="16"/>
        <v>5856.1399999996647</v>
      </c>
      <c r="S44" s="68">
        <f t="shared" si="17"/>
        <v>1.7137528415323035E-3</v>
      </c>
      <c r="T44" s="66">
        <f t="shared" si="18"/>
        <v>6906.1199999996461</v>
      </c>
      <c r="U44" s="38">
        <f t="shared" si="19"/>
        <v>2.0216423326163521E-3</v>
      </c>
    </row>
    <row r="45" spans="1:23" ht="15" thickTop="1" x14ac:dyDescent="0.3">
      <c r="A45" s="73"/>
      <c r="B45" s="43"/>
      <c r="C45" s="43"/>
      <c r="D45" s="43"/>
      <c r="E45" s="74"/>
      <c r="F45" s="387"/>
      <c r="G45" s="43"/>
      <c r="H45" s="44"/>
      <c r="I45" s="43"/>
      <c r="J45" s="44"/>
      <c r="L45" s="73"/>
      <c r="M45" s="43"/>
      <c r="N45" s="43"/>
      <c r="O45" s="43"/>
      <c r="P45" s="43"/>
      <c r="Q45" s="182"/>
      <c r="R45" s="43"/>
      <c r="S45" s="44"/>
      <c r="T45" s="43"/>
      <c r="U45" s="388"/>
    </row>
    <row r="46" spans="1:23" ht="15" thickBot="1" x14ac:dyDescent="0.35">
      <c r="A46" s="47" t="s">
        <v>0</v>
      </c>
      <c r="B46" s="47"/>
      <c r="L46" s="47" t="s">
        <v>0</v>
      </c>
      <c r="M46" s="47"/>
    </row>
    <row r="47" spans="1:23" ht="16.8" thickTop="1" thickBot="1" x14ac:dyDescent="0.35">
      <c r="A47" s="50" t="s">
        <v>9</v>
      </c>
      <c r="B47" s="9">
        <v>45291</v>
      </c>
      <c r="C47" s="10">
        <v>45747</v>
      </c>
      <c r="D47" s="10">
        <v>46112</v>
      </c>
      <c r="E47" s="553" t="s">
        <v>106</v>
      </c>
      <c r="F47" s="554"/>
      <c r="G47" s="555" t="s">
        <v>560</v>
      </c>
      <c r="H47" s="556"/>
      <c r="I47" s="551" t="s">
        <v>107</v>
      </c>
      <c r="J47" s="552"/>
      <c r="L47" s="50" t="s">
        <v>10</v>
      </c>
      <c r="M47" s="51" t="s">
        <v>353</v>
      </c>
      <c r="N47" s="51" t="s">
        <v>561</v>
      </c>
      <c r="O47" s="10" t="s">
        <v>562</v>
      </c>
      <c r="P47" s="553" t="s">
        <v>106</v>
      </c>
      <c r="Q47" s="554"/>
      <c r="R47" s="555" t="s">
        <v>560</v>
      </c>
      <c r="S47" s="556"/>
      <c r="T47" s="551" t="s">
        <v>107</v>
      </c>
      <c r="U47" s="552"/>
    </row>
    <row r="48" spans="1:23" ht="15.6" thickTop="1" thickBot="1" x14ac:dyDescent="0.35">
      <c r="A48" s="368" t="s">
        <v>33</v>
      </c>
      <c r="B48" s="11" t="s">
        <v>3</v>
      </c>
      <c r="C48" s="12" t="s">
        <v>3</v>
      </c>
      <c r="D48" s="12" t="s">
        <v>3</v>
      </c>
      <c r="E48" s="13" t="s">
        <v>4</v>
      </c>
      <c r="F48" s="14" t="s">
        <v>5</v>
      </c>
      <c r="G48" s="15" t="s">
        <v>4</v>
      </c>
      <c r="H48" s="16" t="s">
        <v>5</v>
      </c>
      <c r="I48" s="17" t="s">
        <v>4</v>
      </c>
      <c r="J48" s="18" t="s">
        <v>5</v>
      </c>
      <c r="L48" s="368" t="s">
        <v>33</v>
      </c>
      <c r="M48" s="11" t="s">
        <v>12</v>
      </c>
      <c r="N48" s="52" t="s">
        <v>12</v>
      </c>
      <c r="O48" s="12" t="s">
        <v>12</v>
      </c>
      <c r="P48" s="13" t="s">
        <v>4</v>
      </c>
      <c r="Q48" s="14" t="s">
        <v>5</v>
      </c>
      <c r="R48" s="13" t="s">
        <v>4</v>
      </c>
      <c r="S48" s="14" t="s">
        <v>5</v>
      </c>
      <c r="T48" s="17" t="s">
        <v>4</v>
      </c>
      <c r="U48" s="18" t="s">
        <v>5</v>
      </c>
    </row>
    <row r="49" spans="1:28" ht="15" thickTop="1" x14ac:dyDescent="0.3">
      <c r="A49" s="334" t="s">
        <v>34</v>
      </c>
      <c r="B49" s="79">
        <f>'Tabel 5 typ prest'!I39</f>
        <v>1924913</v>
      </c>
      <c r="C49" s="20">
        <f>'Tabel 5 typ prest'!J39</f>
        <v>1907968</v>
      </c>
      <c r="D49" s="20">
        <f>'Tabel 5 typ prest'!K39</f>
        <v>1894000</v>
      </c>
      <c r="E49" s="92">
        <f>C49-B49</f>
        <v>-16945</v>
      </c>
      <c r="F49" s="82">
        <f>E49/B49</f>
        <v>-8.8029952522529591E-3</v>
      </c>
      <c r="G49" s="23">
        <f>D49-C49</f>
        <v>-13968</v>
      </c>
      <c r="H49" s="54">
        <f>G49/C49</f>
        <v>-7.3208774989936935E-3</v>
      </c>
      <c r="I49" s="20">
        <f>D49-B49</f>
        <v>-30913</v>
      </c>
      <c r="J49" s="55">
        <f>I49/B49</f>
        <v>-1.6059427101380686E-2</v>
      </c>
      <c r="L49" s="334" t="s">
        <v>34</v>
      </c>
      <c r="M49" s="79">
        <f>'Tabel 5 typ prest'!N10</f>
        <v>1751471.17</v>
      </c>
      <c r="N49" s="20">
        <f>'Tabel 5 typ prest'!O10</f>
        <v>1741082.75</v>
      </c>
      <c r="O49" s="20">
        <f>'Tabel 5 typ prest'!P10</f>
        <v>1731000</v>
      </c>
      <c r="P49" s="20">
        <f>N49-M49</f>
        <v>-10388.419999999925</v>
      </c>
      <c r="Q49" s="93">
        <f>P49/M49</f>
        <v>-5.931253781356804E-3</v>
      </c>
      <c r="R49" s="20">
        <f>O49-N49</f>
        <v>-10082.75</v>
      </c>
      <c r="S49" s="55">
        <f>R49/N49</f>
        <v>-5.7910802918471277E-3</v>
      </c>
      <c r="T49" s="20">
        <f>O49-M49</f>
        <v>-20471.169999999925</v>
      </c>
      <c r="U49" s="59">
        <f>T49/M49</f>
        <v>-1.1687985706324773E-2</v>
      </c>
      <c r="W49" s="86"/>
      <c r="X49" s="94"/>
      <c r="Y49" s="94"/>
      <c r="Z49" s="94"/>
      <c r="AA49" s="94"/>
      <c r="AB49" s="94"/>
    </row>
    <row r="50" spans="1:28" x14ac:dyDescent="0.3">
      <c r="A50" s="334" t="s">
        <v>35</v>
      </c>
      <c r="B50" s="81">
        <f>'Tabel 5 typ prest'!I40+'Tabel 5 typ prest'!I17</f>
        <v>1198475</v>
      </c>
      <c r="C50" s="27">
        <f>'Tabel 5 typ prest'!J40+'Tabel 5 typ prest'!J17</f>
        <v>1224098</v>
      </c>
      <c r="D50" s="27">
        <f>'Tabel 5 typ prest'!K40+'Tabel 5 typ prest'!K17</f>
        <v>1239500</v>
      </c>
      <c r="E50" s="28">
        <f>C50-B50</f>
        <v>25623</v>
      </c>
      <c r="F50" s="82">
        <f>E50/B50</f>
        <v>2.1379669997288221E-2</v>
      </c>
      <c r="G50" s="30">
        <f>D50-C50</f>
        <v>15402</v>
      </c>
      <c r="H50" s="60">
        <f>G50/C50</f>
        <v>1.2582325924885099E-2</v>
      </c>
      <c r="I50" s="27">
        <f>D50-B50</f>
        <v>41025</v>
      </c>
      <c r="J50" s="61">
        <f>I50/B50</f>
        <v>3.423100189824569E-2</v>
      </c>
      <c r="L50" s="334" t="s">
        <v>35</v>
      </c>
      <c r="M50" s="81">
        <f>'Tabel 5 typ prest'!N11+'Tabel 5 typ prest'!N17</f>
        <v>693835.73</v>
      </c>
      <c r="N50" s="27">
        <f>'Tabel 5 typ prest'!O11+'Tabel 5 typ prest'!O17</f>
        <v>705722.73</v>
      </c>
      <c r="O50" s="27">
        <f>'Tabel 5 typ prest'!P11+'Tabel 5 typ prest'!P17</f>
        <v>714500</v>
      </c>
      <c r="P50" s="27">
        <f>N50-M50</f>
        <v>11887</v>
      </c>
      <c r="Q50" s="63">
        <f>P50/M50</f>
        <v>1.7132297294634856E-2</v>
      </c>
      <c r="R50" s="27">
        <f>O50-N50</f>
        <v>8777.2700000000186</v>
      </c>
      <c r="S50" s="61">
        <f>R50/N50</f>
        <v>1.2437278306169929E-2</v>
      </c>
      <c r="T50" s="27">
        <f>O50-M50</f>
        <v>20664.270000000019</v>
      </c>
      <c r="U50" s="64">
        <f>T50/M50</f>
        <v>2.9782654750282203E-2</v>
      </c>
      <c r="W50" s="86"/>
      <c r="X50" s="94"/>
    </row>
    <row r="51" spans="1:28" x14ac:dyDescent="0.3">
      <c r="A51" s="334" t="s">
        <v>36</v>
      </c>
      <c r="B51" s="81">
        <f>'Tabel 5 typ prest'!I20</f>
        <v>690226</v>
      </c>
      <c r="C51" s="56">
        <f>'Tabel 5 typ prest'!J20</f>
        <v>685149</v>
      </c>
      <c r="D51" s="56">
        <f>'Tabel 5 typ prest'!K20</f>
        <v>689300</v>
      </c>
      <c r="E51" s="28">
        <f>C51-B51</f>
        <v>-5077</v>
      </c>
      <c r="F51" s="82">
        <f>E51/B51</f>
        <v>-7.355561801496901E-3</v>
      </c>
      <c r="G51" s="30">
        <f>D51-C51</f>
        <v>4151</v>
      </c>
      <c r="H51" s="60">
        <f>G51/C51</f>
        <v>6.0585361724238085E-3</v>
      </c>
      <c r="I51" s="27">
        <f>D51-B51</f>
        <v>-926</v>
      </c>
      <c r="J51" s="61">
        <f>I51/B51</f>
        <v>-1.3415895663159603E-3</v>
      </c>
      <c r="K51" s="95"/>
      <c r="L51" s="334" t="s">
        <v>36</v>
      </c>
      <c r="M51" s="81">
        <f>'Tabel 5 typ prest'!N20</f>
        <v>653852.23</v>
      </c>
      <c r="N51" s="56">
        <f>'Tabel 5 typ prest'!O20</f>
        <v>646072.5</v>
      </c>
      <c r="O51" s="56">
        <f>'Tabel 5 typ prest'!P20</f>
        <v>654000</v>
      </c>
      <c r="P51" s="27">
        <f>N51-M51</f>
        <v>-7779.7299999999814</v>
      </c>
      <c r="Q51" s="63">
        <f>P51/M51</f>
        <v>-1.1898300018033098E-2</v>
      </c>
      <c r="R51" s="27">
        <f>O51-N51</f>
        <v>7927.5</v>
      </c>
      <c r="S51" s="61">
        <f>R51/N51</f>
        <v>1.2270294742463113E-2</v>
      </c>
      <c r="T51" s="27">
        <f>O51-M51</f>
        <v>147.77000000001863</v>
      </c>
      <c r="U51" s="64">
        <f>T51/M51</f>
        <v>2.2599907627449497E-4</v>
      </c>
      <c r="V51" s="95"/>
      <c r="W51" s="86"/>
    </row>
    <row r="52" spans="1:28" x14ac:dyDescent="0.3">
      <c r="A52" s="334" t="s">
        <v>37</v>
      </c>
      <c r="B52" s="90">
        <f>'Tabel 5 typ prest'!I21</f>
        <v>462979</v>
      </c>
      <c r="C52" s="56">
        <f>'Tabel 5 typ prest'!J21</f>
        <v>471465</v>
      </c>
      <c r="D52" s="56">
        <f>'Tabel 5 typ prest'!K21</f>
        <v>468200</v>
      </c>
      <c r="E52" s="28">
        <f>C52-B52</f>
        <v>8486</v>
      </c>
      <c r="F52" s="82">
        <f>E52/B52</f>
        <v>1.8329125079107261E-2</v>
      </c>
      <c r="G52" s="30">
        <f>D52-C52</f>
        <v>-3265</v>
      </c>
      <c r="H52" s="60">
        <f>G52/C52</f>
        <v>-6.9252224449322854E-3</v>
      </c>
      <c r="I52" s="27">
        <f>D52-B52</f>
        <v>5221</v>
      </c>
      <c r="J52" s="61">
        <f>I52/B52</f>
        <v>1.1276969365781169E-2</v>
      </c>
      <c r="L52" s="334" t="s">
        <v>37</v>
      </c>
      <c r="M52" s="90">
        <f>'Tabel 5 typ prest'!N21</f>
        <v>316934.75</v>
      </c>
      <c r="N52" s="56">
        <f>'Tabel 5 typ prest'!O21</f>
        <v>324265.88</v>
      </c>
      <c r="O52" s="56">
        <f>'Tabel 5 typ prest'!P21</f>
        <v>323500</v>
      </c>
      <c r="P52" s="27">
        <f>N52-M52</f>
        <v>7331.1300000000047</v>
      </c>
      <c r="Q52" s="63">
        <f>P52/M52</f>
        <v>2.313135432451003E-2</v>
      </c>
      <c r="R52" s="27">
        <f>O52-N52</f>
        <v>-765.88000000000466</v>
      </c>
      <c r="S52" s="61">
        <f>R52/N52</f>
        <v>-2.3618889535957487E-3</v>
      </c>
      <c r="T52" s="27">
        <f>O52-M52</f>
        <v>6565.25</v>
      </c>
      <c r="U52" s="64">
        <f>T52/M52</f>
        <v>2.0714831680653509E-2</v>
      </c>
      <c r="W52" s="94"/>
    </row>
    <row r="53" spans="1:28" ht="15" thickBot="1" x14ac:dyDescent="0.35">
      <c r="A53" s="65" t="s">
        <v>15</v>
      </c>
      <c r="B53" s="96">
        <f>SUM(B49:B52)</f>
        <v>4276593</v>
      </c>
      <c r="C53" s="70">
        <f>SUM(C49:C52)</f>
        <v>4288680</v>
      </c>
      <c r="D53" s="66">
        <f>SUM(D49:D52)</f>
        <v>4291000</v>
      </c>
      <c r="E53" s="67">
        <f>C53-B53</f>
        <v>12087</v>
      </c>
      <c r="F53" s="83">
        <f>E53/B53</f>
        <v>2.8263152467396359E-3</v>
      </c>
      <c r="G53" s="37">
        <f>SUM(G49:G52)</f>
        <v>2320</v>
      </c>
      <c r="H53" s="68">
        <f>G53/C53</f>
        <v>5.4095898971245231E-4</v>
      </c>
      <c r="I53" s="66">
        <f>SUM(I49:I52)</f>
        <v>14407</v>
      </c>
      <c r="J53" s="68">
        <f>I53/B53</f>
        <v>3.3688031570925734E-3</v>
      </c>
      <c r="L53" s="65" t="s">
        <v>15</v>
      </c>
      <c r="M53" s="96">
        <f>SUM(M49:M52)</f>
        <v>3416093.88</v>
      </c>
      <c r="N53" s="70">
        <f>SUM(N49:N52)</f>
        <v>3417143.86</v>
      </c>
      <c r="O53" s="66">
        <f>SUM(O49:O52)</f>
        <v>3423000</v>
      </c>
      <c r="P53" s="66">
        <f>N53-M53</f>
        <v>1049.9799999999814</v>
      </c>
      <c r="Q53" s="72">
        <f>P53/M53</f>
        <v>3.0736274730247792E-4</v>
      </c>
      <c r="R53" s="66">
        <f>O53-N53</f>
        <v>5856.1400000001304</v>
      </c>
      <c r="S53" s="68">
        <f>R53/N53</f>
        <v>1.7137528415324401E-3</v>
      </c>
      <c r="T53" s="66">
        <f>O53-M53</f>
        <v>6906.1200000001118</v>
      </c>
      <c r="U53" s="38">
        <f>T53/M53</f>
        <v>2.0216423326164887E-3</v>
      </c>
      <c r="W53" s="94"/>
    </row>
    <row r="54" spans="1:28" ht="15" thickTop="1" x14ac:dyDescent="0.3"/>
    <row r="55" spans="1:28" ht="15" thickBot="1" x14ac:dyDescent="0.35">
      <c r="A55" s="46" t="s">
        <v>0</v>
      </c>
      <c r="B55" s="47"/>
      <c r="L55" s="46" t="s">
        <v>0</v>
      </c>
      <c r="M55" s="47"/>
    </row>
    <row r="56" spans="1:28" ht="16.8" thickTop="1" thickBot="1" x14ac:dyDescent="0.35">
      <c r="A56" s="50" t="s">
        <v>9</v>
      </c>
      <c r="B56" s="51">
        <v>45291</v>
      </c>
      <c r="C56" s="10">
        <v>45747</v>
      </c>
      <c r="D56" s="10">
        <v>46112</v>
      </c>
      <c r="E56" s="553" t="s">
        <v>106</v>
      </c>
      <c r="F56" s="554"/>
      <c r="G56" s="555" t="s">
        <v>560</v>
      </c>
      <c r="H56" s="556"/>
      <c r="I56" s="551" t="s">
        <v>107</v>
      </c>
      <c r="J56" s="552"/>
      <c r="L56" s="50" t="s">
        <v>10</v>
      </c>
      <c r="M56" s="51" t="s">
        <v>353</v>
      </c>
      <c r="N56" s="51" t="s">
        <v>561</v>
      </c>
      <c r="O56" s="10" t="s">
        <v>562</v>
      </c>
      <c r="P56" s="553" t="s">
        <v>106</v>
      </c>
      <c r="Q56" s="554"/>
      <c r="R56" s="555" t="s">
        <v>560</v>
      </c>
      <c r="S56" s="556"/>
      <c r="T56" s="551" t="s">
        <v>107</v>
      </c>
      <c r="U56" s="552"/>
    </row>
    <row r="57" spans="1:28" ht="15.6" thickTop="1" thickBot="1" x14ac:dyDescent="0.35">
      <c r="A57" s="368" t="s">
        <v>38</v>
      </c>
      <c r="B57" s="11" t="s">
        <v>3</v>
      </c>
      <c r="C57" s="52" t="s">
        <v>3</v>
      </c>
      <c r="D57" s="12" t="s">
        <v>3</v>
      </c>
      <c r="E57" s="13" t="s">
        <v>4</v>
      </c>
      <c r="F57" s="14" t="s">
        <v>5</v>
      </c>
      <c r="G57" s="13" t="s">
        <v>4</v>
      </c>
      <c r="H57" s="14" t="s">
        <v>5</v>
      </c>
      <c r="I57" s="17" t="s">
        <v>4</v>
      </c>
      <c r="J57" s="18" t="s">
        <v>5</v>
      </c>
      <c r="L57" s="368" t="s">
        <v>38</v>
      </c>
      <c r="M57" s="11" t="s">
        <v>12</v>
      </c>
      <c r="N57" s="52" t="s">
        <v>12</v>
      </c>
      <c r="O57" s="12" t="s">
        <v>12</v>
      </c>
      <c r="P57" s="13" t="s">
        <v>4</v>
      </c>
      <c r="Q57" s="14" t="s">
        <v>5</v>
      </c>
      <c r="R57" s="13" t="s">
        <v>4</v>
      </c>
      <c r="S57" s="14" t="s">
        <v>5</v>
      </c>
      <c r="T57" s="17" t="s">
        <v>4</v>
      </c>
      <c r="U57" s="18" t="s">
        <v>5</v>
      </c>
    </row>
    <row r="58" spans="1:28" ht="15" thickTop="1" x14ac:dyDescent="0.3">
      <c r="A58" s="334" t="s">
        <v>39</v>
      </c>
      <c r="B58" s="79"/>
      <c r="C58" s="20">
        <f>'Tab4 Domicile'!J$8</f>
        <v>366767</v>
      </c>
      <c r="D58" s="20">
        <f>'Tab4 Domicile'!K$8</f>
        <v>365000</v>
      </c>
      <c r="E58" s="20"/>
      <c r="F58" s="93"/>
      <c r="G58" s="20">
        <f>D58-C58</f>
        <v>-1767</v>
      </c>
      <c r="H58" s="55">
        <f>G58/C58</f>
        <v>-4.8177725913181937E-3</v>
      </c>
      <c r="I58" s="20"/>
      <c r="J58" s="59"/>
      <c r="L58" s="334" t="s">
        <v>39</v>
      </c>
      <c r="M58" s="79"/>
      <c r="N58" s="20">
        <f>'Tab4 Domicile'!O8</f>
        <v>295920.44</v>
      </c>
      <c r="O58" s="20">
        <f>'Tab4 Domicile'!P8</f>
        <v>293900</v>
      </c>
      <c r="P58" s="20"/>
      <c r="Q58" s="93"/>
      <c r="R58" s="20">
        <f>O58-N58</f>
        <v>-2020.4400000000023</v>
      </c>
      <c r="S58" s="55">
        <f>R58/N58</f>
        <v>-6.8276459713293288E-3</v>
      </c>
      <c r="T58" s="20"/>
      <c r="U58" s="59"/>
    </row>
    <row r="59" spans="1:28" x14ac:dyDescent="0.3">
      <c r="A59" s="334" t="s">
        <v>40</v>
      </c>
      <c r="B59" s="81"/>
      <c r="C59" s="27">
        <f>'Tab4 Domicile'!J9</f>
        <v>2599286</v>
      </c>
      <c r="D59" s="27">
        <f>'Tab4 Domicile'!K9</f>
        <v>2603100</v>
      </c>
      <c r="E59" s="27"/>
      <c r="F59" s="63"/>
      <c r="G59" s="27">
        <f>D59-C59</f>
        <v>3814</v>
      </c>
      <c r="H59" s="61">
        <f>G59/C59</f>
        <v>1.4673260272243993E-3</v>
      </c>
      <c r="I59" s="27"/>
      <c r="J59" s="64"/>
      <c r="L59" s="334" t="s">
        <v>40</v>
      </c>
      <c r="M59" s="81"/>
      <c r="N59" s="27">
        <f>'Tab4 Domicile'!O9</f>
        <v>2079339.46</v>
      </c>
      <c r="O59" s="27">
        <f>'Tab4 Domicile'!P9</f>
        <v>2085400</v>
      </c>
      <c r="P59" s="27"/>
      <c r="Q59" s="63"/>
      <c r="R59" s="27">
        <f>O59-N59</f>
        <v>6060.5400000000373</v>
      </c>
      <c r="S59" s="61">
        <f>R59/N59</f>
        <v>2.9146467503675601E-3</v>
      </c>
      <c r="T59" s="27"/>
      <c r="U59" s="64"/>
    </row>
    <row r="60" spans="1:28" x14ac:dyDescent="0.3">
      <c r="A60" s="334" t="s">
        <v>41</v>
      </c>
      <c r="B60" s="81"/>
      <c r="C60" s="27">
        <f>'Tab4 Domicile'!J15</f>
        <v>1221429</v>
      </c>
      <c r="D60" s="27">
        <f>'Tab4 Domicile'!K15</f>
        <v>1221400</v>
      </c>
      <c r="E60" s="27"/>
      <c r="F60" s="63"/>
      <c r="G60" s="27">
        <f>D60-C60</f>
        <v>-29</v>
      </c>
      <c r="H60" s="61">
        <f>G60/C60</f>
        <v>-2.3742681727714015E-5</v>
      </c>
      <c r="I60" s="27"/>
      <c r="J60" s="64"/>
      <c r="L60" s="334" t="s">
        <v>41</v>
      </c>
      <c r="M60" s="81"/>
      <c r="N60" s="27">
        <f>'Tab4 Domicile'!O15</f>
        <v>960273.82</v>
      </c>
      <c r="O60" s="27">
        <f>'Tab4 Domicile'!P15</f>
        <v>961700</v>
      </c>
      <c r="P60" s="27"/>
      <c r="Q60" s="63"/>
      <c r="R60" s="27">
        <f>O60-N60</f>
        <v>1426.1800000000512</v>
      </c>
      <c r="S60" s="61">
        <f>R60/N60</f>
        <v>1.485180549856135E-3</v>
      </c>
      <c r="T60" s="27"/>
      <c r="U60" s="64"/>
    </row>
    <row r="61" spans="1:28" x14ac:dyDescent="0.3">
      <c r="A61" s="334" t="s">
        <v>42</v>
      </c>
      <c r="B61" s="90"/>
      <c r="C61" s="56">
        <f>'Tab4 Domicile'!J24+'Tab4 Domicile'!J25+'Tab4 Domicile'!J26</f>
        <v>101198</v>
      </c>
      <c r="D61" s="56">
        <f>'Tab4 Domicile'!K24+'Tab4 Domicile'!K25+'Tab4 Domicile'!K26</f>
        <v>101500</v>
      </c>
      <c r="E61" s="27"/>
      <c r="F61" s="63"/>
      <c r="G61" s="27">
        <f>D61-C61</f>
        <v>302</v>
      </c>
      <c r="H61" s="61">
        <f>G61/C61</f>
        <v>2.9842487005672051E-3</v>
      </c>
      <c r="I61" s="27"/>
      <c r="J61" s="64"/>
      <c r="L61" s="334" t="s">
        <v>42</v>
      </c>
      <c r="M61" s="90"/>
      <c r="N61" s="56">
        <f>SUM('Tab4 Domicile'!O24:O26)</f>
        <v>81610.14</v>
      </c>
      <c r="O61" s="56">
        <f>SUM('Tab4 Domicile'!P24:P26)</f>
        <v>82000</v>
      </c>
      <c r="P61" s="27"/>
      <c r="Q61" s="63"/>
      <c r="R61" s="27">
        <f>O61-N61</f>
        <v>389.86000000000058</v>
      </c>
      <c r="S61" s="61">
        <f>R61/N61</f>
        <v>4.7771024532000626E-3</v>
      </c>
      <c r="T61" s="27"/>
      <c r="U61" s="64"/>
    </row>
    <row r="62" spans="1:28" ht="15" thickBot="1" x14ac:dyDescent="0.35">
      <c r="A62" s="65" t="s">
        <v>15</v>
      </c>
      <c r="B62" s="96"/>
      <c r="C62" s="373">
        <f>SUM(C58:C61)</f>
        <v>4288680</v>
      </c>
      <c r="D62" s="373">
        <f>SUM(D58:D61)</f>
        <v>4291000</v>
      </c>
      <c r="E62" s="66"/>
      <c r="F62" s="72"/>
      <c r="G62" s="66">
        <f>SUM(G58:G61)</f>
        <v>2320</v>
      </c>
      <c r="H62" s="68">
        <f>G62/C62</f>
        <v>5.4095898971245231E-4</v>
      </c>
      <c r="I62" s="66"/>
      <c r="J62" s="38"/>
      <c r="L62" s="65" t="s">
        <v>15</v>
      </c>
      <c r="M62" s="96"/>
      <c r="N62" s="373">
        <f>SUM(N58:N61)</f>
        <v>3417143.86</v>
      </c>
      <c r="O62" s="373">
        <f>SUM(O58:O61)</f>
        <v>3423000</v>
      </c>
      <c r="P62" s="66"/>
      <c r="Q62" s="72"/>
      <c r="R62" s="66">
        <f>O62-N62</f>
        <v>5856.1400000001304</v>
      </c>
      <c r="S62" s="68">
        <f>R62/N62</f>
        <v>1.7137528415324401E-3</v>
      </c>
      <c r="T62" s="66"/>
      <c r="U62" s="38"/>
    </row>
    <row r="63" spans="1:28" ht="15" thickTop="1" x14ac:dyDescent="0.3"/>
    <row r="65" spans="1:21" ht="15" thickBot="1" x14ac:dyDescent="0.35">
      <c r="A65" s="46" t="s">
        <v>0</v>
      </c>
      <c r="B65" s="47"/>
      <c r="L65" s="47" t="s">
        <v>0</v>
      </c>
      <c r="M65" s="47"/>
    </row>
    <row r="66" spans="1:21" ht="16.8" thickTop="1" thickBot="1" x14ac:dyDescent="0.35">
      <c r="A66" s="50" t="s">
        <v>9</v>
      </c>
      <c r="B66" s="9">
        <v>45291</v>
      </c>
      <c r="C66" s="10">
        <v>45747</v>
      </c>
      <c r="D66" s="10">
        <v>46112</v>
      </c>
      <c r="E66" s="553" t="s">
        <v>106</v>
      </c>
      <c r="F66" s="554"/>
      <c r="G66" s="555" t="s">
        <v>560</v>
      </c>
      <c r="H66" s="556"/>
      <c r="I66" s="551" t="s">
        <v>107</v>
      </c>
      <c r="J66" s="552"/>
      <c r="L66" s="50" t="s">
        <v>10</v>
      </c>
      <c r="M66" s="51" t="s">
        <v>353</v>
      </c>
      <c r="N66" s="51" t="s">
        <v>561</v>
      </c>
      <c r="O66" s="10" t="s">
        <v>562</v>
      </c>
      <c r="P66" s="553" t="s">
        <v>106</v>
      </c>
      <c r="Q66" s="554"/>
      <c r="R66" s="555" t="s">
        <v>560</v>
      </c>
      <c r="S66" s="556"/>
      <c r="T66" s="551" t="s">
        <v>107</v>
      </c>
      <c r="U66" s="552"/>
    </row>
    <row r="67" spans="1:21" ht="15.6" thickTop="1" thickBot="1" x14ac:dyDescent="0.35">
      <c r="A67" s="368" t="s">
        <v>43</v>
      </c>
      <c r="B67" s="11" t="s">
        <v>3</v>
      </c>
      <c r="C67" s="12" t="s">
        <v>3</v>
      </c>
      <c r="D67" s="12" t="s">
        <v>3</v>
      </c>
      <c r="E67" s="13" t="s">
        <v>4</v>
      </c>
      <c r="F67" s="14" t="s">
        <v>5</v>
      </c>
      <c r="G67" s="15" t="s">
        <v>4</v>
      </c>
      <c r="H67" s="16" t="s">
        <v>5</v>
      </c>
      <c r="I67" s="17" t="s">
        <v>4</v>
      </c>
      <c r="J67" s="18" t="s">
        <v>5</v>
      </c>
      <c r="L67" s="368" t="s">
        <v>44</v>
      </c>
      <c r="M67" s="11" t="s">
        <v>12</v>
      </c>
      <c r="N67" s="52" t="s">
        <v>12</v>
      </c>
      <c r="O67" s="12" t="s">
        <v>12</v>
      </c>
      <c r="P67" s="13" t="s">
        <v>4</v>
      </c>
      <c r="Q67" s="14" t="s">
        <v>5</v>
      </c>
      <c r="R67" s="13" t="s">
        <v>4</v>
      </c>
      <c r="S67" s="14" t="s">
        <v>5</v>
      </c>
      <c r="T67" s="17" t="s">
        <v>4</v>
      </c>
      <c r="U67" s="18" t="s">
        <v>5</v>
      </c>
    </row>
    <row r="68" spans="1:21" ht="15" thickTop="1" x14ac:dyDescent="0.3">
      <c r="A68" s="334" t="s">
        <v>45</v>
      </c>
      <c r="B68" s="81">
        <f>SUM('Tabel 7 PC'!H11:H19)</f>
        <v>3183789</v>
      </c>
      <c r="C68" s="20">
        <f>SUM('Tabel 7 PC'!I11:I19)</f>
        <v>3192832</v>
      </c>
      <c r="D68" s="20">
        <f>SUM('Tabel 7 PC'!J11:J19)</f>
        <v>3211000</v>
      </c>
      <c r="E68" s="92">
        <f>C68-B68</f>
        <v>9043</v>
      </c>
      <c r="F68" s="82">
        <f>E68/B68</f>
        <v>2.8403264161035798E-3</v>
      </c>
      <c r="G68" s="23">
        <f>D68-C68</f>
        <v>18168</v>
      </c>
      <c r="H68" s="54">
        <f>G68/C68</f>
        <v>5.6902461513790893E-3</v>
      </c>
      <c r="I68" s="20">
        <f>D68-B68</f>
        <v>27211</v>
      </c>
      <c r="J68" s="55">
        <f>I68/B68</f>
        <v>8.5467347239405623E-3</v>
      </c>
      <c r="L68" s="334" t="s">
        <v>45</v>
      </c>
      <c r="M68" s="81">
        <f>SUM('Tabel 7 PC'!M11:M19)</f>
        <v>2491380.8199999998</v>
      </c>
      <c r="N68" s="20">
        <f>SUM('Tabel 7 PC'!N11:N19)</f>
        <v>2492662.9900000002</v>
      </c>
      <c r="O68" s="20">
        <f>SUM('Tabel 7 PC'!O11:O19)</f>
        <v>2502800</v>
      </c>
      <c r="P68" s="20">
        <f>N68-M68</f>
        <v>1282.1700000003912</v>
      </c>
      <c r="Q68" s="63">
        <f>P68/M68</f>
        <v>5.1464231790962858E-4</v>
      </c>
      <c r="R68" s="20">
        <f>O68-N68</f>
        <v>10137.009999999776</v>
      </c>
      <c r="S68" s="55">
        <f>R68/N68</f>
        <v>4.0667390821250869E-3</v>
      </c>
      <c r="T68" s="20">
        <f>O68-M68</f>
        <v>11419.180000000168</v>
      </c>
      <c r="U68" s="59">
        <f>T68/M68</f>
        <v>4.5834743160622742E-3</v>
      </c>
    </row>
    <row r="69" spans="1:21" x14ac:dyDescent="0.3">
      <c r="A69" s="335" t="s">
        <v>46</v>
      </c>
      <c r="B69" s="81">
        <f>'Tabel 7 PC'!H20</f>
        <v>1092804</v>
      </c>
      <c r="C69" s="27">
        <f>'Tabel 7 PC'!I20</f>
        <v>1095848</v>
      </c>
      <c r="D69" s="27">
        <f>'Tabel 7 PC'!J20</f>
        <v>1080000</v>
      </c>
      <c r="E69" s="28">
        <f>C69-B69</f>
        <v>3044</v>
      </c>
      <c r="F69" s="82">
        <f>E69/B69</f>
        <v>2.7854949286422819E-3</v>
      </c>
      <c r="G69" s="30">
        <f>D69-C69</f>
        <v>-15848</v>
      </c>
      <c r="H69" s="60">
        <f>G69/C69</f>
        <v>-1.4461859673969383E-2</v>
      </c>
      <c r="I69" s="27">
        <f>D69-B69</f>
        <v>-12804</v>
      </c>
      <c r="J69" s="61">
        <f>I69/B69</f>
        <v>-1.1716648182107679E-2</v>
      </c>
      <c r="L69" s="335" t="s">
        <v>46</v>
      </c>
      <c r="M69" s="81">
        <f>'Tabel 7 PC'!M20</f>
        <v>924713.06</v>
      </c>
      <c r="N69" s="27">
        <f>'Tabel 7 PC'!N20</f>
        <v>924480.87</v>
      </c>
      <c r="O69" s="27">
        <f>'Tabel 7 PC'!O20</f>
        <v>920200</v>
      </c>
      <c r="P69" s="27">
        <f>N69-M69</f>
        <v>-232.19000000006054</v>
      </c>
      <c r="Q69" s="63">
        <f>P69/M69</f>
        <v>-2.5109410696552779E-4</v>
      </c>
      <c r="R69" s="27">
        <f>O69-N69</f>
        <v>-4280.8699999999953</v>
      </c>
      <c r="S69" s="61">
        <f>R69/N69</f>
        <v>-4.630566341518776E-3</v>
      </c>
      <c r="T69" s="27">
        <f>O69-M69</f>
        <v>-4513.0600000000559</v>
      </c>
      <c r="U69" s="64">
        <f>T69/M69</f>
        <v>-4.8804977405640356E-3</v>
      </c>
    </row>
    <row r="70" spans="1:21" ht="15" thickBot="1" x14ac:dyDescent="0.35">
      <c r="A70" s="65" t="s">
        <v>15</v>
      </c>
      <c r="B70" s="66">
        <f t="shared" ref="B70:C70" si="20">SUM(B68:B69)</f>
        <v>4276593</v>
      </c>
      <c r="C70" s="66">
        <f t="shared" si="20"/>
        <v>4288680</v>
      </c>
      <c r="D70" s="66">
        <f>SUM(D68:D69)</f>
        <v>4291000</v>
      </c>
      <c r="E70" s="67">
        <f>C70-B70</f>
        <v>12087</v>
      </c>
      <c r="F70" s="83">
        <f>E70/B70</f>
        <v>2.8263152467396359E-3</v>
      </c>
      <c r="G70" s="37">
        <f>SUM(G68:G69)</f>
        <v>2320</v>
      </c>
      <c r="H70" s="68">
        <f>G70/C70</f>
        <v>5.4095898971245231E-4</v>
      </c>
      <c r="I70" s="66">
        <f>SUM(I68:I69)</f>
        <v>14407</v>
      </c>
      <c r="J70" s="68">
        <f>I70/B70</f>
        <v>3.3688031570925734E-3</v>
      </c>
      <c r="L70" s="65" t="s">
        <v>15</v>
      </c>
      <c r="M70" s="66">
        <f t="shared" ref="M70:N70" si="21">SUM(M68:M69)</f>
        <v>3416093.88</v>
      </c>
      <c r="N70" s="66">
        <f t="shared" si="21"/>
        <v>3417143.8600000003</v>
      </c>
      <c r="O70" s="66">
        <f>SUM(O68:O69)</f>
        <v>3423000</v>
      </c>
      <c r="P70" s="66">
        <f>N70-M70</f>
        <v>1049.980000000447</v>
      </c>
      <c r="Q70" s="72">
        <f>P70/M70</f>
        <v>3.0736274730261426E-4</v>
      </c>
      <c r="R70" s="66">
        <f>O70-N70</f>
        <v>5856.1399999996647</v>
      </c>
      <c r="S70" s="68">
        <f>R70/N70</f>
        <v>1.7137528415323035E-3</v>
      </c>
      <c r="T70" s="66">
        <f>O70-M70</f>
        <v>6906.1200000001118</v>
      </c>
      <c r="U70" s="38">
        <f>T70/M70</f>
        <v>2.0216423326164887E-3</v>
      </c>
    </row>
    <row r="71" spans="1:21" ht="15" thickTop="1" x14ac:dyDescent="0.3"/>
    <row r="73" spans="1:21" x14ac:dyDescent="0.3">
      <c r="A73" s="376" t="s">
        <v>351</v>
      </c>
    </row>
    <row r="74" spans="1:21" ht="15" thickBot="1" x14ac:dyDescent="0.35">
      <c r="A74" s="46" t="s">
        <v>0</v>
      </c>
      <c r="B74" s="47"/>
      <c r="L74" s="46" t="s">
        <v>0</v>
      </c>
      <c r="M74" s="47"/>
    </row>
    <row r="75" spans="1:21" ht="16.8" thickTop="1" thickBot="1" x14ac:dyDescent="0.35">
      <c r="A75" s="50" t="s">
        <v>9</v>
      </c>
      <c r="B75" s="9">
        <v>45291</v>
      </c>
      <c r="C75" s="10">
        <v>45747</v>
      </c>
      <c r="D75" s="10">
        <v>46112</v>
      </c>
      <c r="E75" s="553" t="s">
        <v>106</v>
      </c>
      <c r="F75" s="554"/>
      <c r="G75" s="555" t="s">
        <v>560</v>
      </c>
      <c r="H75" s="556"/>
      <c r="I75" s="551" t="s">
        <v>107</v>
      </c>
      <c r="J75" s="552"/>
      <c r="L75" s="50" t="s">
        <v>10</v>
      </c>
      <c r="M75" s="51" t="s">
        <v>353</v>
      </c>
      <c r="N75" s="51" t="s">
        <v>561</v>
      </c>
      <c r="O75" s="10" t="s">
        <v>562</v>
      </c>
      <c r="P75" s="553" t="s">
        <v>106</v>
      </c>
      <c r="Q75" s="554"/>
      <c r="R75" s="555" t="s">
        <v>560</v>
      </c>
      <c r="S75" s="556"/>
      <c r="T75" s="551" t="s">
        <v>107</v>
      </c>
      <c r="U75" s="552"/>
    </row>
    <row r="76" spans="1:21" ht="15.6" thickTop="1" thickBot="1" x14ac:dyDescent="0.35">
      <c r="A76" s="368" t="s">
        <v>350</v>
      </c>
      <c r="B76" s="11" t="s">
        <v>3</v>
      </c>
      <c r="C76" s="12" t="s">
        <v>3</v>
      </c>
      <c r="D76" s="12" t="s">
        <v>3</v>
      </c>
      <c r="E76" s="13" t="s">
        <v>4</v>
      </c>
      <c r="F76" s="14" t="s">
        <v>5</v>
      </c>
      <c r="G76" s="15" t="s">
        <v>4</v>
      </c>
      <c r="H76" s="16" t="s">
        <v>5</v>
      </c>
      <c r="I76" s="17" t="s">
        <v>4</v>
      </c>
      <c r="J76" s="18" t="s">
        <v>5</v>
      </c>
      <c r="L76" s="368" t="s">
        <v>350</v>
      </c>
      <c r="M76" s="11" t="s">
        <v>12</v>
      </c>
      <c r="N76" s="52" t="s">
        <v>12</v>
      </c>
      <c r="O76" s="12" t="s">
        <v>12</v>
      </c>
      <c r="P76" s="13" t="s">
        <v>4</v>
      </c>
      <c r="Q76" s="14" t="s">
        <v>5</v>
      </c>
      <c r="R76" s="13" t="s">
        <v>4</v>
      </c>
      <c r="S76" s="14" t="s">
        <v>5</v>
      </c>
      <c r="T76" s="13" t="s">
        <v>4</v>
      </c>
      <c r="U76" s="18" t="s">
        <v>5</v>
      </c>
    </row>
    <row r="77" spans="1:21" ht="15" thickTop="1" x14ac:dyDescent="0.3">
      <c r="A77" s="334" t="s">
        <v>23</v>
      </c>
      <c r="B77" s="79"/>
      <c r="C77" s="20">
        <f>'Tab8 Intérim classique'!E8</f>
        <v>499</v>
      </c>
      <c r="D77" s="20">
        <f>'Tab8 Intérim classique'!F8</f>
        <v>550</v>
      </c>
      <c r="E77" s="20"/>
      <c r="F77" s="22"/>
      <c r="G77" s="23">
        <f>D77-C77</f>
        <v>51</v>
      </c>
      <c r="H77" s="54">
        <f t="shared" ref="H77:H82" si="22">G77/C77</f>
        <v>0.10220440881763528</v>
      </c>
      <c r="I77" s="20"/>
      <c r="J77" s="55"/>
      <c r="L77" s="334" t="s">
        <v>23</v>
      </c>
      <c r="M77" s="79"/>
      <c r="N77" s="20">
        <f>'Tab8 Intérim classique'!J8</f>
        <v>338.97</v>
      </c>
      <c r="O77" s="20">
        <f>'Tab8 Intérim classique'!K8</f>
        <v>390</v>
      </c>
      <c r="P77" s="20"/>
      <c r="Q77" s="58"/>
      <c r="R77" s="25">
        <f t="shared" ref="R77:R82" si="23">O77-N77</f>
        <v>51.029999999999973</v>
      </c>
      <c r="S77" s="54">
        <f t="shared" ref="S77:S82" si="24">R77/N77</f>
        <v>0.1505442959553942</v>
      </c>
      <c r="T77" s="20"/>
      <c r="U77" s="59"/>
    </row>
    <row r="78" spans="1:21" x14ac:dyDescent="0.3">
      <c r="A78" s="334" t="s">
        <v>24</v>
      </c>
      <c r="B78" s="81"/>
      <c r="C78" s="27">
        <f>'Tab8 Intérim classique'!E9</f>
        <v>37735</v>
      </c>
      <c r="D78" s="27">
        <f>'Tab8 Intérim classique'!F9</f>
        <v>37270</v>
      </c>
      <c r="E78" s="27"/>
      <c r="F78" s="82"/>
      <c r="G78" s="30">
        <f>D78-C78</f>
        <v>-465</v>
      </c>
      <c r="H78" s="60">
        <f t="shared" si="22"/>
        <v>-1.2322777262488406E-2</v>
      </c>
      <c r="I78" s="27"/>
      <c r="J78" s="61"/>
      <c r="L78" s="334" t="s">
        <v>24</v>
      </c>
      <c r="M78" s="81"/>
      <c r="N78" s="27">
        <f>'Tab8 Intérim classique'!J9</f>
        <v>31714.140000000003</v>
      </c>
      <c r="O78" s="27">
        <f>'Tab8 Intérim classique'!K9</f>
        <v>31070</v>
      </c>
      <c r="P78" s="27"/>
      <c r="Q78" s="63"/>
      <c r="R78" s="32">
        <f t="shared" si="23"/>
        <v>-644.14000000000306</v>
      </c>
      <c r="S78" s="60">
        <f t="shared" si="24"/>
        <v>-2.0310814040677218E-2</v>
      </c>
      <c r="T78" s="27"/>
      <c r="U78" s="64"/>
    </row>
    <row r="79" spans="1:21" x14ac:dyDescent="0.3">
      <c r="A79" s="334" t="s">
        <v>25</v>
      </c>
      <c r="B79" s="81"/>
      <c r="C79" s="27">
        <f>'Tab8 Intérim classique'!E12</f>
        <v>59006</v>
      </c>
      <c r="D79" s="27">
        <f>'Tab8 Intérim classique'!F12</f>
        <v>55800</v>
      </c>
      <c r="E79" s="27"/>
      <c r="F79" s="82"/>
      <c r="G79" s="30">
        <f>D79-C79</f>
        <v>-3206</v>
      </c>
      <c r="H79" s="60">
        <f t="shared" si="22"/>
        <v>-5.4333457614479885E-2</v>
      </c>
      <c r="I79" s="27"/>
      <c r="J79" s="61"/>
      <c r="L79" s="334" t="s">
        <v>25</v>
      </c>
      <c r="M79" s="81"/>
      <c r="N79" s="27">
        <f>'Tab8 Intérim classique'!J12</f>
        <v>44333.81</v>
      </c>
      <c r="O79" s="27">
        <f>'Tab8 Intérim classique'!K12</f>
        <v>40900</v>
      </c>
      <c r="P79" s="27"/>
      <c r="Q79" s="63"/>
      <c r="R79" s="32">
        <f t="shared" si="23"/>
        <v>-3433.8099999999977</v>
      </c>
      <c r="S79" s="60">
        <f t="shared" si="24"/>
        <v>-7.7453528131238847E-2</v>
      </c>
      <c r="T79" s="27"/>
      <c r="U79" s="64"/>
    </row>
    <row r="80" spans="1:21" x14ac:dyDescent="0.3">
      <c r="A80" s="334" t="s">
        <v>26</v>
      </c>
      <c r="B80" s="81"/>
      <c r="C80" s="56">
        <f>'Tab8 Intérim classique'!E18</f>
        <v>8617</v>
      </c>
      <c r="D80" s="56">
        <f>'Tab8 Intérim classique'!F18</f>
        <v>7790</v>
      </c>
      <c r="E80" s="27"/>
      <c r="F80" s="82"/>
      <c r="G80" s="30">
        <f>D80-C80</f>
        <v>-827</v>
      </c>
      <c r="H80" s="60">
        <f t="shared" si="22"/>
        <v>-9.5973076476732047E-2</v>
      </c>
      <c r="I80" s="27"/>
      <c r="J80" s="61"/>
      <c r="L80" s="334" t="s">
        <v>26</v>
      </c>
      <c r="M80" s="81"/>
      <c r="N80" s="56">
        <f>'Tab8 Intérim classique'!J18</f>
        <v>4856.4799999999996</v>
      </c>
      <c r="O80" s="56">
        <f>'Tab8 Intérim classique'!K18</f>
        <v>4360</v>
      </c>
      <c r="P80" s="27"/>
      <c r="Q80" s="63"/>
      <c r="R80" s="32">
        <f t="shared" si="23"/>
        <v>-496.47999999999956</v>
      </c>
      <c r="S80" s="60">
        <f t="shared" si="24"/>
        <v>-0.10223042203406575</v>
      </c>
      <c r="T80" s="27"/>
      <c r="U80" s="64"/>
    </row>
    <row r="81" spans="1:21" x14ac:dyDescent="0.3">
      <c r="A81" s="334" t="s">
        <v>301</v>
      </c>
      <c r="B81" s="81"/>
      <c r="C81" s="56">
        <f>'Tab8 Intérim classique'!E22</f>
        <v>1451</v>
      </c>
      <c r="D81" s="56">
        <f>'Tab8 Intérim classique'!F22</f>
        <v>1360</v>
      </c>
      <c r="E81" s="27"/>
      <c r="F81" s="82"/>
      <c r="G81" s="30">
        <f>D81-C81</f>
        <v>-91</v>
      </c>
      <c r="H81" s="60">
        <f t="shared" si="22"/>
        <v>-6.2715368711233635E-2</v>
      </c>
      <c r="I81" s="370"/>
      <c r="J81" s="371"/>
      <c r="L81" s="334" t="s">
        <v>301</v>
      </c>
      <c r="M81" s="81"/>
      <c r="N81" s="56">
        <f>'Tab8 Intérim classique'!J22</f>
        <v>798.29</v>
      </c>
      <c r="O81" s="56">
        <f>'Tab8 Intérim classique'!K22</f>
        <v>730</v>
      </c>
      <c r="P81" s="27"/>
      <c r="Q81" s="63"/>
      <c r="R81" s="32">
        <f t="shared" si="23"/>
        <v>-68.289999999999964</v>
      </c>
      <c r="S81" s="60">
        <f t="shared" si="24"/>
        <v>-8.5545353192448811E-2</v>
      </c>
      <c r="T81" s="370"/>
      <c r="U81" s="372"/>
    </row>
    <row r="82" spans="1:21" ht="15" thickBot="1" x14ac:dyDescent="0.35">
      <c r="A82" s="65" t="s">
        <v>15</v>
      </c>
      <c r="B82" s="96"/>
      <c r="C82" s="373">
        <f>SUM(C77:C81)</f>
        <v>107308</v>
      </c>
      <c r="D82" s="373">
        <f>SUM(D77:F81)</f>
        <v>102770</v>
      </c>
      <c r="E82" s="373"/>
      <c r="F82" s="83"/>
      <c r="G82" s="37">
        <f>SUM(G77:G80)</f>
        <v>-4447</v>
      </c>
      <c r="H82" s="68">
        <f t="shared" si="22"/>
        <v>-4.1441458232377826E-2</v>
      </c>
      <c r="I82" s="66"/>
      <c r="J82" s="68"/>
      <c r="L82" s="65" t="s">
        <v>15</v>
      </c>
      <c r="M82" s="96"/>
      <c r="N82" s="373">
        <f>SUM(N77:N81)</f>
        <v>82041.689999999988</v>
      </c>
      <c r="O82" s="373">
        <f>SUM(O77:Q81)</f>
        <v>77450</v>
      </c>
      <c r="P82" s="373"/>
      <c r="Q82" s="374"/>
      <c r="R82" s="373">
        <f t="shared" si="23"/>
        <v>-4591.6899999999878</v>
      </c>
      <c r="S82" s="375">
        <f t="shared" si="24"/>
        <v>-5.5967764681590405E-2</v>
      </c>
      <c r="T82" s="66"/>
      <c r="U82" s="38"/>
    </row>
    <row r="83" spans="1:21" ht="15" thickTop="1" x14ac:dyDescent="0.3"/>
    <row r="85" spans="1:21" x14ac:dyDescent="0.3">
      <c r="A85" s="376" t="s">
        <v>354</v>
      </c>
    </row>
    <row r="86" spans="1:21" ht="15" thickBot="1" x14ac:dyDescent="0.35">
      <c r="A86" s="46" t="s">
        <v>0</v>
      </c>
      <c r="B86" s="47"/>
      <c r="L86" s="46" t="s">
        <v>0</v>
      </c>
      <c r="M86" s="47"/>
    </row>
    <row r="87" spans="1:21" ht="16.8" thickTop="1" thickBot="1" x14ac:dyDescent="0.35">
      <c r="A87" s="50" t="s">
        <v>9</v>
      </c>
      <c r="B87" s="9">
        <v>45291</v>
      </c>
      <c r="C87" s="10">
        <v>45747</v>
      </c>
      <c r="D87" s="10">
        <v>46112</v>
      </c>
      <c r="E87" s="553" t="s">
        <v>106</v>
      </c>
      <c r="F87" s="554"/>
      <c r="G87" s="555" t="s">
        <v>560</v>
      </c>
      <c r="H87" s="556"/>
      <c r="I87" s="551" t="s">
        <v>107</v>
      </c>
      <c r="J87" s="552"/>
      <c r="L87" s="50" t="s">
        <v>10</v>
      </c>
      <c r="M87" s="51" t="s">
        <v>353</v>
      </c>
      <c r="N87" s="51" t="s">
        <v>561</v>
      </c>
      <c r="O87" s="10" t="s">
        <v>562</v>
      </c>
      <c r="P87" s="553" t="s">
        <v>106</v>
      </c>
      <c r="Q87" s="554"/>
      <c r="R87" s="555" t="s">
        <v>560</v>
      </c>
      <c r="S87" s="556"/>
    </row>
    <row r="88" spans="1:21" ht="15.6" thickTop="1" thickBot="1" x14ac:dyDescent="0.35">
      <c r="A88" s="368" t="s">
        <v>350</v>
      </c>
      <c r="B88" s="11" t="s">
        <v>3</v>
      </c>
      <c r="C88" s="12" t="s">
        <v>3</v>
      </c>
      <c r="D88" s="12" t="s">
        <v>3</v>
      </c>
      <c r="E88" s="13" t="s">
        <v>4</v>
      </c>
      <c r="F88" s="14" t="s">
        <v>5</v>
      </c>
      <c r="G88" s="15" t="s">
        <v>4</v>
      </c>
      <c r="H88" s="16" t="s">
        <v>5</v>
      </c>
      <c r="I88" s="17" t="s">
        <v>4</v>
      </c>
      <c r="J88" s="18" t="s">
        <v>5</v>
      </c>
      <c r="L88" s="368" t="s">
        <v>350</v>
      </c>
      <c r="M88" s="11" t="s">
        <v>12</v>
      </c>
      <c r="N88" s="52" t="s">
        <v>12</v>
      </c>
      <c r="O88" s="12" t="s">
        <v>12</v>
      </c>
      <c r="P88" s="13" t="s">
        <v>4</v>
      </c>
      <c r="Q88" s="14" t="s">
        <v>5</v>
      </c>
      <c r="R88" s="13" t="s">
        <v>4</v>
      </c>
      <c r="S88" s="14" t="s">
        <v>5</v>
      </c>
    </row>
    <row r="89" spans="1:21" ht="15" thickTop="1" x14ac:dyDescent="0.3">
      <c r="A89" s="334" t="s">
        <v>23</v>
      </c>
      <c r="B89" s="79"/>
      <c r="C89" s="20">
        <f>'Tabel 9 bijz uitzend'!D8</f>
        <v>409</v>
      </c>
      <c r="D89" s="20">
        <f>'Tabel 9 bijz uitzend'!E8</f>
        <v>450</v>
      </c>
      <c r="E89" s="21"/>
      <c r="F89" s="22"/>
      <c r="G89" s="23">
        <f>D89-C89</f>
        <v>41</v>
      </c>
      <c r="H89" s="54">
        <f t="shared" ref="H89:H94" si="25">G89/C89</f>
        <v>0.10024449877750612</v>
      </c>
      <c r="I89" s="20"/>
      <c r="J89" s="55"/>
      <c r="L89" s="334" t="s">
        <v>23</v>
      </c>
      <c r="M89" s="79"/>
      <c r="N89" s="20">
        <f>'Tabel 9 bijz uitzend'!I8</f>
        <v>240.95</v>
      </c>
      <c r="O89" s="20">
        <f>'Tabel 9 bijz uitzend'!J8</f>
        <v>250</v>
      </c>
      <c r="P89" s="20"/>
      <c r="Q89" s="58"/>
      <c r="R89" s="25">
        <f t="shared" ref="R89:R93" si="26">O89-N89</f>
        <v>9.0500000000000114</v>
      </c>
      <c r="S89" s="54">
        <f t="shared" ref="S89:S94" si="27">R89/N89</f>
        <v>3.7559659680431672E-2</v>
      </c>
    </row>
    <row r="90" spans="1:21" x14ac:dyDescent="0.3">
      <c r="A90" s="334" t="s">
        <v>24</v>
      </c>
      <c r="B90" s="81"/>
      <c r="C90" s="27">
        <f>'Tabel 9 bijz uitzend'!D9</f>
        <v>2137</v>
      </c>
      <c r="D90" s="27">
        <f>'Tabel 9 bijz uitzend'!E9</f>
        <v>2630</v>
      </c>
      <c r="E90" s="28"/>
      <c r="F90" s="82"/>
      <c r="G90" s="30">
        <f>D90-C90</f>
        <v>493</v>
      </c>
      <c r="H90" s="60">
        <f t="shared" si="25"/>
        <v>0.23069723912026205</v>
      </c>
      <c r="I90" s="27"/>
      <c r="J90" s="61"/>
      <c r="L90" s="334" t="s">
        <v>24</v>
      </c>
      <c r="M90" s="81"/>
      <c r="N90" s="27">
        <f>'Tabel 9 bijz uitzend'!I9</f>
        <v>573.5200000000001</v>
      </c>
      <c r="O90" s="27">
        <f>'Tabel 9 bijz uitzend'!J9</f>
        <v>730</v>
      </c>
      <c r="P90" s="27"/>
      <c r="Q90" s="63"/>
      <c r="R90" s="32">
        <f t="shared" si="26"/>
        <v>156.4799999999999</v>
      </c>
      <c r="S90" s="60">
        <f t="shared" si="27"/>
        <v>0.27284140047426397</v>
      </c>
    </row>
    <row r="91" spans="1:21" x14ac:dyDescent="0.3">
      <c r="A91" s="334" t="s">
        <v>25</v>
      </c>
      <c r="B91" s="81"/>
      <c r="C91" s="27">
        <f>'Tabel 9 bijz uitzend'!D10</f>
        <v>21893</v>
      </c>
      <c r="D91" s="27">
        <f>'Tabel 9 bijz uitzend'!E10</f>
        <v>26290</v>
      </c>
      <c r="E91" s="28"/>
      <c r="F91" s="82"/>
      <c r="G91" s="30">
        <f>D91-C91</f>
        <v>4397</v>
      </c>
      <c r="H91" s="60">
        <f t="shared" si="25"/>
        <v>0.20084045128579911</v>
      </c>
      <c r="I91" s="27"/>
      <c r="J91" s="61"/>
      <c r="L91" s="334" t="s">
        <v>25</v>
      </c>
      <c r="M91" s="81"/>
      <c r="N91" s="27">
        <f>'Tabel 9 bijz uitzend'!I10</f>
        <v>5919.8300000000008</v>
      </c>
      <c r="O91" s="27">
        <f>'Tabel 9 bijz uitzend'!J10</f>
        <v>6990</v>
      </c>
      <c r="P91" s="27"/>
      <c r="Q91" s="63"/>
      <c r="R91" s="32">
        <f t="shared" si="26"/>
        <v>1070.1699999999992</v>
      </c>
      <c r="S91" s="60">
        <f t="shared" si="27"/>
        <v>0.18077715069520561</v>
      </c>
    </row>
    <row r="92" spans="1:21" x14ac:dyDescent="0.3">
      <c r="A92" s="334" t="s">
        <v>26</v>
      </c>
      <c r="B92" s="81"/>
      <c r="C92" s="56">
        <f>'Tabel 9 bijz uitzend'!D11</f>
        <v>2670</v>
      </c>
      <c r="D92" s="56">
        <f>'Tabel 9 bijz uitzend'!E11</f>
        <v>3220</v>
      </c>
      <c r="E92" s="28"/>
      <c r="F92" s="82"/>
      <c r="G92" s="30">
        <f>D92-C92</f>
        <v>550</v>
      </c>
      <c r="H92" s="60">
        <f t="shared" si="25"/>
        <v>0.20599250936329588</v>
      </c>
      <c r="I92" s="27"/>
      <c r="J92" s="61"/>
      <c r="L92" s="334" t="s">
        <v>26</v>
      </c>
      <c r="M92" s="81"/>
      <c r="N92" s="56">
        <f>'Tabel 9 bijz uitzend'!I11</f>
        <v>654.98</v>
      </c>
      <c r="O92" s="56">
        <f>'Tabel 9 bijz uitzend'!J11</f>
        <v>760</v>
      </c>
      <c r="P92" s="27"/>
      <c r="Q92" s="63"/>
      <c r="R92" s="32">
        <f t="shared" si="26"/>
        <v>105.01999999999998</v>
      </c>
      <c r="S92" s="60">
        <f t="shared" si="27"/>
        <v>0.16034077376408437</v>
      </c>
    </row>
    <row r="93" spans="1:21" x14ac:dyDescent="0.3">
      <c r="A93" s="334" t="s">
        <v>301</v>
      </c>
      <c r="B93" s="81"/>
      <c r="C93" s="56">
        <f>'Tabel 9 bijz uitzend'!D12</f>
        <v>112</v>
      </c>
      <c r="D93" s="56">
        <f>'Tabel 9 bijz uitzend'!E12</f>
        <v>190</v>
      </c>
      <c r="E93" s="28"/>
      <c r="F93" s="82"/>
      <c r="G93" s="30">
        <f>D93-C93</f>
        <v>78</v>
      </c>
      <c r="H93" s="60">
        <f t="shared" si="25"/>
        <v>0.6964285714285714</v>
      </c>
      <c r="I93" s="370"/>
      <c r="J93" s="371"/>
      <c r="L93" s="334" t="s">
        <v>301</v>
      </c>
      <c r="M93" s="81"/>
      <c r="N93" s="56">
        <f>'Tabel 9 bijz uitzend'!I12</f>
        <v>66.900000000000006</v>
      </c>
      <c r="O93" s="56">
        <f>'Tabel 9 bijz uitzend'!J12</f>
        <v>80</v>
      </c>
      <c r="P93" s="27"/>
      <c r="Q93" s="63"/>
      <c r="R93" s="32">
        <f t="shared" si="26"/>
        <v>13.099999999999994</v>
      </c>
      <c r="S93" s="60">
        <f t="shared" si="27"/>
        <v>0.19581464872944684</v>
      </c>
    </row>
    <row r="94" spans="1:21" ht="15" thickBot="1" x14ac:dyDescent="0.35">
      <c r="A94" s="65" t="s">
        <v>15</v>
      </c>
      <c r="B94" s="96"/>
      <c r="C94" s="70">
        <f>SUM(C89:C93)</f>
        <v>27221</v>
      </c>
      <c r="D94" s="70">
        <f>SUM(D89:D93)</f>
        <v>32780</v>
      </c>
      <c r="E94" s="67"/>
      <c r="F94" s="83"/>
      <c r="G94" s="37">
        <f>SUM(G89:G93)</f>
        <v>5559</v>
      </c>
      <c r="H94" s="68">
        <f t="shared" si="25"/>
        <v>0.20421733220675214</v>
      </c>
      <c r="I94" s="66"/>
      <c r="J94" s="68"/>
      <c r="L94" s="65" t="s">
        <v>15</v>
      </c>
      <c r="M94" s="96"/>
      <c r="N94" s="70">
        <f>SUM(N89:N93)</f>
        <v>7456.18</v>
      </c>
      <c r="O94" s="70">
        <f>SUM(O89:O93)</f>
        <v>8810</v>
      </c>
      <c r="P94" s="373"/>
      <c r="Q94" s="374"/>
      <c r="R94" s="373">
        <f>SUM(R89:R93)</f>
        <v>1353.819999999999</v>
      </c>
      <c r="S94" s="375">
        <f t="shared" si="27"/>
        <v>0.18157018741500325</v>
      </c>
    </row>
    <row r="95" spans="1:21" ht="15" thickTop="1" x14ac:dyDescent="0.3"/>
  </sheetData>
  <mergeCells count="58">
    <mergeCell ref="E87:F87"/>
    <mergeCell ref="G87:H87"/>
    <mergeCell ref="I87:J87"/>
    <mergeCell ref="P87:Q87"/>
    <mergeCell ref="R87:S87"/>
    <mergeCell ref="T75:U75"/>
    <mergeCell ref="E75:F75"/>
    <mergeCell ref="G75:H75"/>
    <mergeCell ref="I75:J75"/>
    <mergeCell ref="P75:Q75"/>
    <mergeCell ref="R75:S75"/>
    <mergeCell ref="G28:H28"/>
    <mergeCell ref="I28:J28"/>
    <mergeCell ref="A1:U1"/>
    <mergeCell ref="A4:A5"/>
    <mergeCell ref="E4:F4"/>
    <mergeCell ref="G4:H4"/>
    <mergeCell ref="I4:J4"/>
    <mergeCell ref="T11:U11"/>
    <mergeCell ref="E18:F18"/>
    <mergeCell ref="G18:H18"/>
    <mergeCell ref="I18:J18"/>
    <mergeCell ref="P18:Q18"/>
    <mergeCell ref="R18:S18"/>
    <mergeCell ref="T18:U18"/>
    <mergeCell ref="E11:F11"/>
    <mergeCell ref="G11:H11"/>
    <mergeCell ref="I11:J11"/>
    <mergeCell ref="P11:Q11"/>
    <mergeCell ref="R11:S11"/>
    <mergeCell ref="P28:Q28"/>
    <mergeCell ref="R28:S28"/>
    <mergeCell ref="E47:F47"/>
    <mergeCell ref="G47:H47"/>
    <mergeCell ref="I47:J47"/>
    <mergeCell ref="P47:Q47"/>
    <mergeCell ref="R47:S47"/>
    <mergeCell ref="G37:H37"/>
    <mergeCell ref="I37:J37"/>
    <mergeCell ref="P37:Q37"/>
    <mergeCell ref="R37:S37"/>
    <mergeCell ref="T37:U37"/>
    <mergeCell ref="T28:U28"/>
    <mergeCell ref="E28:F28"/>
    <mergeCell ref="T66:U66"/>
    <mergeCell ref="E56:F56"/>
    <mergeCell ref="G56:H56"/>
    <mergeCell ref="I56:J56"/>
    <mergeCell ref="P56:Q56"/>
    <mergeCell ref="R56:S56"/>
    <mergeCell ref="T56:U56"/>
    <mergeCell ref="E66:F66"/>
    <mergeCell ref="G66:H66"/>
    <mergeCell ref="I66:J66"/>
    <mergeCell ref="P66:Q66"/>
    <mergeCell ref="R66:S66"/>
    <mergeCell ref="T47:U47"/>
    <mergeCell ref="E37:F37"/>
  </mergeCells>
  <hyperlinks>
    <hyperlink ref="A3" location="'Tabel 1 lftd_sexe'!A1" display="meer info" xr:uid="{D8CB2072-D908-40D7-AC60-1F766AB4C3D9}"/>
    <hyperlink ref="A10" location="'Tabel 1 lftd_sexe'!A1" display="meer info" xr:uid="{A4B3FAF7-3D38-4955-B523-BF9AC5FB5029}"/>
    <hyperlink ref="L10" location="'Tabel 1 lftd_sexe'!A1" display="meer info" xr:uid="{A71E9B3F-1BEC-4E1A-A24F-43EA7F634CB2}"/>
    <hyperlink ref="A17" location="'Tabel 1 lftd_sexe'!A1" display="meer info" xr:uid="{951D58F5-AB93-4F9B-A2AD-3C3B18EF7CF2}"/>
    <hyperlink ref="L17" location="'Tabel 1 lftd_sexe'!A1" display="meer info" xr:uid="{F44B507E-AF2B-4188-A5CC-FFEBA124280F}"/>
    <hyperlink ref="A27" location="'Tabel 2 activiteit_nace'!A1" display="meer info" xr:uid="{DED2852F-D91D-4FFC-B0F1-D71A010D184E}"/>
    <hyperlink ref="L27" location="'Tabel 2 activiteit_nace'!A1" display="meer info" xr:uid="{F23C21D2-8603-4F8F-A1AC-C0BBC9CDBB2B}"/>
    <hyperlink ref="A36" location="'tabel 3 sect_stat'!A1" display="meer info" xr:uid="{5EC0BB57-B21B-45FE-95E1-2C2937B69464}"/>
    <hyperlink ref="A46" location="'tabel5 typ prest'!Afdrukbereik" display="meer info" xr:uid="{24DFD061-EA75-489D-85D4-41DA3DC24D31}"/>
    <hyperlink ref="L46" location="'tabel5 typ prest'!Afdrukbereik" display="meer info" xr:uid="{9817521E-FE26-4133-B049-6F998CB5EE5F}"/>
    <hyperlink ref="A55" location="'Tabel 4 domicile'!A1" display="meer info" xr:uid="{74180553-3954-40BF-9E5F-B18796462513}"/>
    <hyperlink ref="L55" location="'Tabel 4 domicile'!A1" display="meer info" xr:uid="{4174A6D6-4850-4309-A844-7875DEDC629C}"/>
    <hyperlink ref="A65" location="'Tabel 7 PC'!A1" display="meer info" xr:uid="{66BBE521-5179-4472-840C-86A65BE132A4}"/>
    <hyperlink ref="L36" location="'tabel 3 sect_stat'!A1" display="meer info" xr:uid="{B57E1074-C2D9-4C88-8362-432588C9CEE1}"/>
    <hyperlink ref="L65" location="'tabel 7 PC'!A1" display="meer info" xr:uid="{0960A6C2-9D7B-40D3-8187-DCDB4807A748}"/>
    <hyperlink ref="A74" location="'Tabel 8 klas uitzend'!A1" display="meer info" xr:uid="{7EE4BE8B-D5D3-4383-812F-E75679011DB5}"/>
    <hyperlink ref="L74" location="'Tabel 8 klas uitzend'!A1" display="meer info" xr:uid="{A673885B-0801-4AB1-B57A-F8DA854560B4}"/>
    <hyperlink ref="A86" location="'Tabel 9 bijz uitzend'!A1" display="meer info" xr:uid="{A6633E5E-C9CE-4F74-BA30-12B299CCC5C3}"/>
    <hyperlink ref="L86" location="'Tabel 9 bijz uitzend'!A1" display="meer info" xr:uid="{9B115CA6-E9BB-4684-B953-10FF06568ADE}"/>
  </hyperlinks>
  <pageMargins left="0.70866141732283472" right="0.70866141732283472" top="0.74803149606299213" bottom="0.74803149606299213" header="0.31496062992125984" footer="0.31496062992125984"/>
  <pageSetup paperSize="9" scale="64"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F60FB-6954-4541-AE21-BDEC49BD1993}">
  <dimension ref="A1:U95"/>
  <sheetViews>
    <sheetView topLeftCell="A65" zoomScaleNormal="100" workbookViewId="0">
      <selection activeCell="R76" sqref="R76"/>
    </sheetView>
  </sheetViews>
  <sheetFormatPr defaultColWidth="8.88671875" defaultRowHeight="14.4" x14ac:dyDescent="0.3"/>
  <cols>
    <col min="1" max="1" width="27.6640625" customWidth="1"/>
    <col min="2" max="2" width="10.6640625" hidden="1" customWidth="1"/>
    <col min="3" max="4" width="10.6640625" bestFit="1" customWidth="1"/>
    <col min="5" max="6" width="6.6640625" style="48" hidden="1" customWidth="1"/>
    <col min="7" max="7" width="7.88671875" style="381" customWidth="1"/>
    <col min="8" max="8" width="6.6640625" style="381" customWidth="1"/>
    <col min="9" max="10" width="8.88671875" hidden="1" customWidth="1"/>
    <col min="12" max="12" width="27.6640625" customWidth="1"/>
    <col min="13" max="13" width="11.5546875" hidden="1" customWidth="1"/>
    <col min="14" max="15" width="10.6640625" bestFit="1" customWidth="1"/>
    <col min="16" max="17" width="6.6640625" hidden="1" customWidth="1"/>
    <col min="18" max="19" width="6.6640625" style="381" customWidth="1"/>
    <col min="20" max="21" width="8.88671875" hidden="1" customWidth="1"/>
  </cols>
  <sheetData>
    <row r="1" spans="1:21" ht="21" x14ac:dyDescent="0.4">
      <c r="A1" s="557" t="s">
        <v>563</v>
      </c>
      <c r="B1" s="557"/>
      <c r="C1" s="557"/>
      <c r="D1" s="557"/>
      <c r="E1" s="557"/>
      <c r="F1" s="557"/>
      <c r="G1" s="557"/>
      <c r="H1" s="557"/>
      <c r="I1" s="557"/>
      <c r="J1" s="557"/>
      <c r="K1" s="557"/>
      <c r="L1" s="557"/>
      <c r="M1" s="557"/>
      <c r="N1" s="557"/>
      <c r="O1" s="557"/>
      <c r="P1" s="557"/>
      <c r="Q1" s="557"/>
      <c r="R1" s="557"/>
      <c r="S1" s="557"/>
      <c r="T1" s="557"/>
      <c r="U1" s="557"/>
    </row>
    <row r="2" spans="1:21" x14ac:dyDescent="0.3">
      <c r="H2" s="390"/>
      <c r="J2" s="390"/>
    </row>
    <row r="3" spans="1:21" ht="15.6" customHeight="1" thickBot="1" x14ac:dyDescent="0.35">
      <c r="A3" s="46" t="s">
        <v>498</v>
      </c>
      <c r="B3" s="4"/>
      <c r="C3" s="4"/>
      <c r="D3" s="4"/>
      <c r="E3" s="5"/>
      <c r="F3" s="5"/>
      <c r="G3" s="483"/>
      <c r="H3" s="484"/>
      <c r="I3" s="4"/>
      <c r="J3" s="94"/>
      <c r="K3" s="4"/>
      <c r="L3" s="4"/>
      <c r="M3" s="4"/>
    </row>
    <row r="4" spans="1:21" ht="15.6" customHeight="1" thickTop="1" thickBot="1" x14ac:dyDescent="0.35">
      <c r="A4" s="560" t="s">
        <v>499</v>
      </c>
      <c r="B4" s="9">
        <v>45291</v>
      </c>
      <c r="C4" s="10">
        <v>45747</v>
      </c>
      <c r="D4" s="10">
        <v>46112</v>
      </c>
      <c r="E4" s="553" t="s">
        <v>106</v>
      </c>
      <c r="F4" s="554"/>
      <c r="G4" s="555" t="s">
        <v>560</v>
      </c>
      <c r="H4" s="556"/>
      <c r="I4" s="551" t="s">
        <v>107</v>
      </c>
      <c r="J4" s="552"/>
      <c r="K4" s="4"/>
      <c r="L4" s="4"/>
      <c r="M4" s="4"/>
    </row>
    <row r="5" spans="1:21" ht="15.6" customHeight="1" thickTop="1" thickBot="1" x14ac:dyDescent="0.35">
      <c r="A5" s="561"/>
      <c r="B5" s="485" t="s">
        <v>500</v>
      </c>
      <c r="C5" s="486" t="s">
        <v>500</v>
      </c>
      <c r="D5" s="12" t="s">
        <v>500</v>
      </c>
      <c r="E5" s="13" t="s">
        <v>4</v>
      </c>
      <c r="F5" s="14" t="s">
        <v>5</v>
      </c>
      <c r="G5" s="17" t="s">
        <v>4</v>
      </c>
      <c r="H5" s="18" t="s">
        <v>5</v>
      </c>
      <c r="I5" s="17" t="s">
        <v>500</v>
      </c>
      <c r="J5" s="18" t="s">
        <v>501</v>
      </c>
      <c r="K5" s="4"/>
      <c r="L5" s="4"/>
      <c r="M5" s="4"/>
    </row>
    <row r="6" spans="1:21" ht="15.6" customHeight="1" thickTop="1" x14ac:dyDescent="0.3">
      <c r="A6" s="19" t="s">
        <v>502</v>
      </c>
      <c r="B6" s="20">
        <f>'Tabel 1 lftd_sexe'!D29</f>
        <v>4127206</v>
      </c>
      <c r="C6" s="20">
        <f>'Tabel 1 lftd_sexe'!E29</f>
        <v>4133126</v>
      </c>
      <c r="D6" s="20">
        <f>'Tabel 1 lftd_sexe'!F29</f>
        <v>4129000</v>
      </c>
      <c r="E6" s="21">
        <f>C6-B6</f>
        <v>5920</v>
      </c>
      <c r="F6" s="22">
        <f>E6/B6</f>
        <v>1.4343844237481725E-3</v>
      </c>
      <c r="G6" s="487">
        <f>D6-C6</f>
        <v>-4126</v>
      </c>
      <c r="H6" s="59">
        <f>G6/C6</f>
        <v>-9.9827588125791481E-4</v>
      </c>
      <c r="I6" s="25">
        <f>D6-B6</f>
        <v>1794</v>
      </c>
      <c r="J6" s="24">
        <f>I6/B6</f>
        <v>4.3467663111557793E-4</v>
      </c>
    </row>
    <row r="7" spans="1:21" ht="15.6" customHeight="1" x14ac:dyDescent="0.3">
      <c r="A7" s="26" t="s">
        <v>503</v>
      </c>
      <c r="B7" s="27">
        <f>'Tabel 1 lftd_sexe'!I29</f>
        <v>4276593</v>
      </c>
      <c r="C7" s="27">
        <f>'Tabel 1 lftd_sexe'!J29</f>
        <v>4288680</v>
      </c>
      <c r="D7" s="27">
        <f>'Tabel 1 lftd_sexe'!K29</f>
        <v>4291000</v>
      </c>
      <c r="E7" s="28">
        <f>C7-B7</f>
        <v>12087</v>
      </c>
      <c r="F7" s="29">
        <f>E7/B7</f>
        <v>2.8263152467396359E-3</v>
      </c>
      <c r="G7" s="488">
        <f>D7-C7</f>
        <v>2320</v>
      </c>
      <c r="H7" s="64">
        <f>G7/C7</f>
        <v>5.4095898971245231E-4</v>
      </c>
      <c r="I7" s="32">
        <f>D7-B7</f>
        <v>14407</v>
      </c>
      <c r="J7" s="31">
        <f>I7/B7</f>
        <v>3.3688031570925734E-3</v>
      </c>
    </row>
    <row r="8" spans="1:21" ht="15.6" customHeight="1" thickBot="1" x14ac:dyDescent="0.35">
      <c r="A8" s="33" t="s">
        <v>504</v>
      </c>
      <c r="B8" s="34">
        <f>'Tabel 1 lftd_sexe'!N29</f>
        <v>3416093.88</v>
      </c>
      <c r="C8" s="34">
        <f>'Tabel 1 lftd_sexe'!O29</f>
        <v>3417143.86</v>
      </c>
      <c r="D8" s="34">
        <f>'Tabel 1 lftd_sexe'!P29</f>
        <v>3423000</v>
      </c>
      <c r="E8" s="35">
        <f>C8-B8</f>
        <v>1049.9799999999814</v>
      </c>
      <c r="F8" s="36">
        <f>E8/B8</f>
        <v>3.0736274730247792E-4</v>
      </c>
      <c r="G8" s="489">
        <f>D8-C8</f>
        <v>5856.1400000001304</v>
      </c>
      <c r="H8" s="39">
        <f>G8/C8</f>
        <v>1.7137528415324401E-3</v>
      </c>
      <c r="I8" s="34">
        <f>D8-B8</f>
        <v>6906.1200000001118</v>
      </c>
      <c r="J8" s="39">
        <f>I8/B8</f>
        <v>2.0216423326164887E-3</v>
      </c>
    </row>
    <row r="9" spans="1:21" ht="15.6" customHeight="1" thickTop="1" x14ac:dyDescent="0.3">
      <c r="A9" s="40"/>
      <c r="B9" s="41"/>
      <c r="C9" s="41"/>
      <c r="D9" s="41"/>
      <c r="E9" s="42"/>
      <c r="F9" s="42"/>
      <c r="G9" s="41"/>
      <c r="H9" s="45"/>
      <c r="I9" s="41"/>
      <c r="J9" s="45"/>
    </row>
    <row r="10" spans="1:21" ht="15" thickBot="1" x14ac:dyDescent="0.35">
      <c r="A10" s="46" t="s">
        <v>498</v>
      </c>
      <c r="L10" s="46" t="s">
        <v>498</v>
      </c>
      <c r="M10" s="47"/>
    </row>
    <row r="11" spans="1:21" ht="16.8" thickTop="1" thickBot="1" x14ac:dyDescent="0.35">
      <c r="A11" s="50" t="s">
        <v>505</v>
      </c>
      <c r="B11" s="9">
        <v>45291</v>
      </c>
      <c r="C11" s="10">
        <v>45747</v>
      </c>
      <c r="D11" s="10">
        <v>46112</v>
      </c>
      <c r="E11" s="553" t="s">
        <v>106</v>
      </c>
      <c r="F11" s="554"/>
      <c r="G11" s="555" t="s">
        <v>560</v>
      </c>
      <c r="H11" s="556"/>
      <c r="I11" s="551" t="s">
        <v>107</v>
      </c>
      <c r="J11" s="552"/>
      <c r="L11" s="50" t="s">
        <v>506</v>
      </c>
      <c r="M11" s="51" t="s">
        <v>353</v>
      </c>
      <c r="N11" s="51" t="s">
        <v>561</v>
      </c>
      <c r="O11" s="10" t="s">
        <v>562</v>
      </c>
      <c r="P11" s="553" t="s">
        <v>106</v>
      </c>
      <c r="Q11" s="554"/>
      <c r="R11" s="555" t="s">
        <v>560</v>
      </c>
      <c r="S11" s="556"/>
      <c r="T11" s="551" t="s">
        <v>107</v>
      </c>
      <c r="U11" s="552"/>
    </row>
    <row r="12" spans="1:21" ht="15.6" thickTop="1" thickBot="1" x14ac:dyDescent="0.35">
      <c r="A12" s="490" t="s">
        <v>507</v>
      </c>
      <c r="B12" s="485" t="s">
        <v>500</v>
      </c>
      <c r="C12" s="486" t="s">
        <v>500</v>
      </c>
      <c r="D12" s="12" t="s">
        <v>500</v>
      </c>
      <c r="E12" s="13" t="s">
        <v>4</v>
      </c>
      <c r="F12" s="14" t="s">
        <v>5</v>
      </c>
      <c r="G12" s="17" t="s">
        <v>4</v>
      </c>
      <c r="H12" s="18" t="s">
        <v>5</v>
      </c>
      <c r="I12" s="17" t="s">
        <v>500</v>
      </c>
      <c r="J12" s="18" t="s">
        <v>501</v>
      </c>
      <c r="L12" s="490" t="s">
        <v>507</v>
      </c>
      <c r="M12" s="11" t="s">
        <v>12</v>
      </c>
      <c r="N12" s="12" t="s">
        <v>12</v>
      </c>
      <c r="O12" s="12" t="s">
        <v>12</v>
      </c>
      <c r="P12" s="13" t="s">
        <v>4</v>
      </c>
      <c r="Q12" s="14" t="s">
        <v>501</v>
      </c>
      <c r="R12" s="17" t="s">
        <v>4</v>
      </c>
      <c r="S12" s="18" t="s">
        <v>501</v>
      </c>
      <c r="T12" s="17" t="s">
        <v>12</v>
      </c>
      <c r="U12" s="18" t="s">
        <v>501</v>
      </c>
    </row>
    <row r="13" spans="1:21" ht="15.6" thickTop="1" thickBot="1" x14ac:dyDescent="0.35">
      <c r="A13" s="19" t="s">
        <v>428</v>
      </c>
      <c r="B13" s="53">
        <f>'Tabel 1 lftd_sexe'!I27</f>
        <v>2142011</v>
      </c>
      <c r="C13" s="53">
        <f>'Tabel 1 lftd_sexe'!J27</f>
        <v>2146672</v>
      </c>
      <c r="D13" s="53">
        <f>'Tabel 1 lftd_sexe'!K27</f>
        <v>2148500</v>
      </c>
      <c r="E13" s="21">
        <f>C13-B13</f>
        <v>4661</v>
      </c>
      <c r="F13" s="22">
        <f>E13/B13</f>
        <v>2.1759925602622956E-3</v>
      </c>
      <c r="G13" s="487">
        <f>D13-C13</f>
        <v>1828</v>
      </c>
      <c r="H13" s="55">
        <f>G13/C13</f>
        <v>8.5155067937719411E-4</v>
      </c>
      <c r="I13" s="20">
        <f>D13-B13</f>
        <v>6489</v>
      </c>
      <c r="J13" s="55">
        <f>I13/B13</f>
        <v>3.0293962075825008E-3</v>
      </c>
      <c r="L13" s="19" t="s">
        <v>428</v>
      </c>
      <c r="M13" s="79">
        <v>1858874.25</v>
      </c>
      <c r="N13" s="53">
        <f>'Tabel 1 lftd_sexe'!O27</f>
        <v>1831081.16</v>
      </c>
      <c r="O13" s="491">
        <f>'Tabel 1 lftd_sexe'!P27</f>
        <v>1830300</v>
      </c>
      <c r="P13" s="57">
        <f>N13-M13</f>
        <v>-27793.090000000084</v>
      </c>
      <c r="Q13" s="58">
        <f>P13/M13</f>
        <v>-1.4951570823039851E-2</v>
      </c>
      <c r="R13" s="20">
        <f>O13-N13</f>
        <v>-781.15999999991618</v>
      </c>
      <c r="S13" s="55">
        <f>R13/N13</f>
        <v>-4.2661134692681575E-4</v>
      </c>
      <c r="T13" s="20">
        <f>O13-M13</f>
        <v>-28574.25</v>
      </c>
      <c r="U13" s="59">
        <f>T43/M13</f>
        <v>-0.34224772869923825</v>
      </c>
    </row>
    <row r="14" spans="1:21" ht="15" thickTop="1" x14ac:dyDescent="0.3">
      <c r="A14" s="26" t="s">
        <v>427</v>
      </c>
      <c r="B14" s="56">
        <f>'Tabel 1 lftd_sexe'!I28</f>
        <v>2134582</v>
      </c>
      <c r="C14" s="56">
        <f>'Tabel 1 lftd_sexe'!J28</f>
        <v>2142008</v>
      </c>
      <c r="D14" s="56">
        <f>'Tabel 1 lftd_sexe'!K28</f>
        <v>2142500</v>
      </c>
      <c r="E14" s="28">
        <f>C14-B14</f>
        <v>7426</v>
      </c>
      <c r="F14" s="29">
        <f>E14/B14</f>
        <v>3.4789012556088266E-3</v>
      </c>
      <c r="G14" s="488">
        <f>D14-C14</f>
        <v>492</v>
      </c>
      <c r="H14" s="61">
        <f>G14/C14</f>
        <v>2.2969101889442055E-4</v>
      </c>
      <c r="I14" s="27">
        <f>D14-B14</f>
        <v>7918</v>
      </c>
      <c r="J14" s="61">
        <f>I14/B14</f>
        <v>3.7093913468772811E-3</v>
      </c>
      <c r="L14" s="26" t="s">
        <v>427</v>
      </c>
      <c r="M14" s="81">
        <v>1601595.1700000002</v>
      </c>
      <c r="N14" s="56">
        <f>'Tabel 1 lftd_sexe'!O28</f>
        <v>1586062.7</v>
      </c>
      <c r="O14" s="27">
        <f>'Tabel 1 lftd_sexe'!P28</f>
        <v>1592700</v>
      </c>
      <c r="P14" s="62">
        <f>N14-M14</f>
        <v>-15532.470000000205</v>
      </c>
      <c r="Q14" s="63">
        <f>P14/M14</f>
        <v>-9.6981249013133597E-3</v>
      </c>
      <c r="R14" s="27">
        <f>O14-N14</f>
        <v>6637.3000000000466</v>
      </c>
      <c r="S14" s="55">
        <f>R14/N14</f>
        <v>4.1847652050578119E-3</v>
      </c>
      <c r="T14" s="27">
        <f>O14-M14</f>
        <v>-8895.1700000001583</v>
      </c>
      <c r="U14" s="64">
        <f>T44/M14</f>
        <v>-8.4689434971260802E-2</v>
      </c>
    </row>
    <row r="15" spans="1:21" ht="15" thickBot="1" x14ac:dyDescent="0.35">
      <c r="A15" s="65" t="s">
        <v>407</v>
      </c>
      <c r="B15" s="66">
        <f>'Tabel 1 lftd_sexe'!I29</f>
        <v>4276593</v>
      </c>
      <c r="C15" s="66">
        <f>'Tabel 1 lftd_sexe'!J29</f>
        <v>4288680</v>
      </c>
      <c r="D15" s="66">
        <f>'Tabel 1 lftd_sexe'!K29</f>
        <v>4291000</v>
      </c>
      <c r="E15" s="67">
        <f>C15-B15</f>
        <v>12087</v>
      </c>
      <c r="F15" s="36">
        <f>E15/B15</f>
        <v>2.8263152467396359E-3</v>
      </c>
      <c r="G15" s="37">
        <f>SUM(G13:G14)</f>
        <v>2320</v>
      </c>
      <c r="H15" s="68">
        <f>G15/C15</f>
        <v>5.4095898971245231E-4</v>
      </c>
      <c r="I15" s="66">
        <f>SUM(I13:I14)</f>
        <v>14407</v>
      </c>
      <c r="J15" s="68">
        <f>I15/B15</f>
        <v>3.3688031570925734E-3</v>
      </c>
      <c r="L15" s="65" t="s">
        <v>407</v>
      </c>
      <c r="M15" s="69">
        <f>SUM(M13:M14)</f>
        <v>3460469.42</v>
      </c>
      <c r="N15" s="70">
        <f>SUM(N13:N14)</f>
        <v>3417143.86</v>
      </c>
      <c r="O15" s="66">
        <f>SUM(O13:O14)</f>
        <v>3423000</v>
      </c>
      <c r="P15" s="71">
        <f>N15-M15</f>
        <v>-43325.560000000056</v>
      </c>
      <c r="Q15" s="72">
        <f>P15/M15</f>
        <v>-1.2520139536444756E-2</v>
      </c>
      <c r="R15" s="66">
        <f>O15-N15</f>
        <v>5856.1400000001304</v>
      </c>
      <c r="S15" s="68">
        <f>R15/N15</f>
        <v>1.7137528415324401E-3</v>
      </c>
      <c r="T15" s="66">
        <f>O15-M15</f>
        <v>-37469.419999999925</v>
      </c>
      <c r="U15" s="38">
        <f>T45/M15</f>
        <v>0</v>
      </c>
    </row>
    <row r="16" spans="1:21" ht="15" thickTop="1" x14ac:dyDescent="0.3">
      <c r="A16" s="73"/>
      <c r="B16" s="43"/>
      <c r="C16" s="43"/>
      <c r="D16" s="43"/>
      <c r="E16" s="74"/>
      <c r="F16" s="74"/>
      <c r="G16" s="43"/>
      <c r="H16" s="45"/>
      <c r="I16" s="43"/>
      <c r="J16" s="45"/>
      <c r="L16" s="73"/>
      <c r="M16" s="73"/>
      <c r="N16" s="43"/>
      <c r="O16" s="43"/>
      <c r="P16" s="43"/>
      <c r="Q16" s="43"/>
      <c r="R16" s="43"/>
      <c r="S16" s="45"/>
      <c r="T16" s="43"/>
      <c r="U16" s="45"/>
    </row>
    <row r="17" spans="1:21" ht="15" thickBot="1" x14ac:dyDescent="0.35">
      <c r="A17" s="46" t="s">
        <v>498</v>
      </c>
      <c r="B17" s="76"/>
      <c r="C17" s="76"/>
      <c r="D17" s="76"/>
      <c r="E17" s="77"/>
      <c r="F17" s="77"/>
      <c r="G17" s="76"/>
      <c r="H17" s="76"/>
      <c r="I17" s="76"/>
      <c r="J17" s="76"/>
      <c r="L17" s="46" t="s">
        <v>498</v>
      </c>
      <c r="M17" s="47"/>
      <c r="N17" s="76"/>
      <c r="O17" s="76"/>
      <c r="P17" s="76"/>
      <c r="Q17" s="76"/>
      <c r="R17" s="76"/>
      <c r="S17" s="76"/>
      <c r="T17" s="76"/>
      <c r="U17" s="76"/>
    </row>
    <row r="18" spans="1:21" ht="16.8" thickTop="1" thickBot="1" x14ac:dyDescent="0.35">
      <c r="A18" s="50" t="s">
        <v>505</v>
      </c>
      <c r="B18" s="9">
        <v>45291</v>
      </c>
      <c r="C18" s="10">
        <v>45747</v>
      </c>
      <c r="D18" s="10">
        <v>46112</v>
      </c>
      <c r="E18" s="553" t="s">
        <v>106</v>
      </c>
      <c r="F18" s="554"/>
      <c r="G18" s="555" t="s">
        <v>560</v>
      </c>
      <c r="H18" s="556"/>
      <c r="I18" s="551" t="s">
        <v>107</v>
      </c>
      <c r="J18" s="552"/>
      <c r="L18" s="50" t="s">
        <v>506</v>
      </c>
      <c r="M18" s="51" t="s">
        <v>353</v>
      </c>
      <c r="N18" s="51" t="s">
        <v>561</v>
      </c>
      <c r="O18" s="10" t="s">
        <v>562</v>
      </c>
      <c r="P18" s="553" t="s">
        <v>106</v>
      </c>
      <c r="Q18" s="554"/>
      <c r="R18" s="555" t="s">
        <v>560</v>
      </c>
      <c r="S18" s="556"/>
      <c r="T18" s="551" t="s">
        <v>107</v>
      </c>
      <c r="U18" s="552"/>
    </row>
    <row r="19" spans="1:21" ht="15.6" thickTop="1" thickBot="1" x14ac:dyDescent="0.35">
      <c r="A19" s="490" t="s">
        <v>508</v>
      </c>
      <c r="B19" s="485" t="s">
        <v>500</v>
      </c>
      <c r="C19" s="486" t="s">
        <v>500</v>
      </c>
      <c r="D19" s="11" t="s">
        <v>500</v>
      </c>
      <c r="E19" s="13" t="s">
        <v>4</v>
      </c>
      <c r="F19" s="14" t="s">
        <v>5</v>
      </c>
      <c r="G19" s="17" t="s">
        <v>4</v>
      </c>
      <c r="H19" s="18" t="s">
        <v>5</v>
      </c>
      <c r="I19" s="17" t="s">
        <v>500</v>
      </c>
      <c r="J19" s="18" t="s">
        <v>501</v>
      </c>
      <c r="L19" s="490" t="s">
        <v>508</v>
      </c>
      <c r="M19" s="11" t="s">
        <v>12</v>
      </c>
      <c r="N19" s="12" t="s">
        <v>12</v>
      </c>
      <c r="O19" s="12" t="s">
        <v>12</v>
      </c>
      <c r="P19" s="13" t="s">
        <v>4</v>
      </c>
      <c r="Q19" s="14" t="s">
        <v>501</v>
      </c>
      <c r="R19" s="17" t="s">
        <v>4</v>
      </c>
      <c r="S19" s="18" t="s">
        <v>501</v>
      </c>
      <c r="T19" s="17" t="s">
        <v>4</v>
      </c>
      <c r="U19" s="18" t="s">
        <v>501</v>
      </c>
    </row>
    <row r="20" spans="1:21" ht="15" thickTop="1" x14ac:dyDescent="0.3">
      <c r="A20" s="334" t="s">
        <v>17</v>
      </c>
      <c r="B20" s="79">
        <f>'Tabel 1 lftd_sexe'!I12</f>
        <v>282611</v>
      </c>
      <c r="C20" s="20">
        <f>'Tabel 1 lftd_sexe'!J12</f>
        <v>280423</v>
      </c>
      <c r="D20" s="20">
        <f>'Tabel 1 lftd_sexe'!K12</f>
        <v>271800</v>
      </c>
      <c r="E20" s="21">
        <f t="shared" ref="E20:E25" si="0">C20-B20</f>
        <v>-2188</v>
      </c>
      <c r="F20" s="80">
        <f t="shared" ref="F20:F25" si="1">E20/B20</f>
        <v>-7.7420907183372197E-3</v>
      </c>
      <c r="G20" s="487">
        <f>D20-C20</f>
        <v>-8623</v>
      </c>
      <c r="H20" s="55">
        <f t="shared" ref="H20:H25" si="2">G20/C20</f>
        <v>-3.0749974146200561E-2</v>
      </c>
      <c r="I20" s="20">
        <f>D20-B20</f>
        <v>-10811</v>
      </c>
      <c r="J20" s="55">
        <f t="shared" ref="J20:J25" si="3">I20/B20</f>
        <v>-3.825399577511137E-2</v>
      </c>
      <c r="L20" s="334" t="s">
        <v>17</v>
      </c>
      <c r="M20" s="81">
        <v>244761.83000000002</v>
      </c>
      <c r="N20" s="20">
        <f>'Tabel 1 lftd_sexe'!O12</f>
        <v>229429.97999999998</v>
      </c>
      <c r="O20" s="20">
        <f>'Tabel 1 lftd_sexe'!P12</f>
        <v>221600</v>
      </c>
      <c r="P20" s="20">
        <f t="shared" ref="P20:P25" si="4">N20-M20</f>
        <v>-15331.850000000035</v>
      </c>
      <c r="Q20" s="58">
        <f t="shared" ref="Q20:Q25" si="5">P20/M20</f>
        <v>-6.2639873218794093E-2</v>
      </c>
      <c r="R20" s="20">
        <f t="shared" ref="R20:R25" si="6">O20-N20</f>
        <v>-7829.9799999999814</v>
      </c>
      <c r="S20" s="55">
        <f t="shared" ref="S20:S25" si="7">R20/N20</f>
        <v>-3.4127972290282124E-2</v>
      </c>
      <c r="T20" s="20">
        <f t="shared" ref="T20:T25" si="8">O20-M20</f>
        <v>-23161.830000000016</v>
      </c>
      <c r="U20" s="59">
        <f t="shared" ref="U20:U25" si="9">T40/M20</f>
        <v>6.2865194299290863</v>
      </c>
    </row>
    <row r="21" spans="1:21" x14ac:dyDescent="0.3">
      <c r="A21" s="334" t="s">
        <v>18</v>
      </c>
      <c r="B21" s="81">
        <f>'Tabel 1 lftd_sexe'!I15</f>
        <v>1589063</v>
      </c>
      <c r="C21" s="27">
        <f>'Tabel 1 lftd_sexe'!J15</f>
        <v>1586783</v>
      </c>
      <c r="D21" s="27">
        <f>'Tabel 1 lftd_sexe'!K15</f>
        <v>1576000</v>
      </c>
      <c r="E21" s="28">
        <f t="shared" si="0"/>
        <v>-2280</v>
      </c>
      <c r="F21" s="82">
        <f t="shared" si="1"/>
        <v>-1.4348078081234034E-3</v>
      </c>
      <c r="G21" s="488">
        <f>D21-C21</f>
        <v>-10783</v>
      </c>
      <c r="H21" s="61">
        <f t="shared" si="2"/>
        <v>-6.7955101611247414E-3</v>
      </c>
      <c r="I21" s="27">
        <f>D21-B21</f>
        <v>-13063</v>
      </c>
      <c r="J21" s="61">
        <f t="shared" si="3"/>
        <v>-8.2205677182087804E-3</v>
      </c>
      <c r="L21" s="334" t="s">
        <v>18</v>
      </c>
      <c r="M21" s="81">
        <v>1338293.03</v>
      </c>
      <c r="N21" s="27">
        <f>'Tabel 1 lftd_sexe'!O15</f>
        <v>1314108.29</v>
      </c>
      <c r="O21" s="27">
        <f>'Tabel 1 lftd_sexe'!P15</f>
        <v>1303300</v>
      </c>
      <c r="P21" s="27">
        <f t="shared" si="4"/>
        <v>-24184.739999999991</v>
      </c>
      <c r="Q21" s="63">
        <f t="shared" si="5"/>
        <v>-1.8071333749679612E-2</v>
      </c>
      <c r="R21" s="27">
        <f t="shared" si="6"/>
        <v>-10808.290000000037</v>
      </c>
      <c r="S21" s="61">
        <f t="shared" si="7"/>
        <v>-8.2248092354702644E-3</v>
      </c>
      <c r="T21" s="27">
        <f t="shared" si="8"/>
        <v>-34993.030000000028</v>
      </c>
      <c r="U21" s="64">
        <f t="shared" si="9"/>
        <v>-0.21207711139316052</v>
      </c>
    </row>
    <row r="22" spans="1:21" x14ac:dyDescent="0.3">
      <c r="A22" s="334" t="s">
        <v>19</v>
      </c>
      <c r="B22" s="81">
        <f>'Tabel 1 lftd_sexe'!I18</f>
        <v>1047412</v>
      </c>
      <c r="C22" s="27">
        <f>'Tabel 1 lftd_sexe'!J18</f>
        <v>1052307</v>
      </c>
      <c r="D22" s="27">
        <f>'Tabel 1 lftd_sexe'!K18</f>
        <v>1057000</v>
      </c>
      <c r="E22" s="28">
        <f t="shared" si="0"/>
        <v>4895</v>
      </c>
      <c r="F22" s="82">
        <f t="shared" si="1"/>
        <v>4.6734236384536358E-3</v>
      </c>
      <c r="G22" s="488">
        <f>D22-C22</f>
        <v>4693</v>
      </c>
      <c r="H22" s="61">
        <f t="shared" si="2"/>
        <v>4.4597251562519301E-3</v>
      </c>
      <c r="I22" s="27">
        <f>D22-B22</f>
        <v>9588</v>
      </c>
      <c r="J22" s="61">
        <f t="shared" si="3"/>
        <v>9.153990979671801E-3</v>
      </c>
      <c r="L22" s="334" t="s">
        <v>19</v>
      </c>
      <c r="M22" s="81">
        <v>865648.4</v>
      </c>
      <c r="N22" s="27">
        <f>'Tabel 1 lftd_sexe'!O18</f>
        <v>859215.95</v>
      </c>
      <c r="O22" s="27">
        <f>'Tabel 1 lftd_sexe'!P18</f>
        <v>865800</v>
      </c>
      <c r="P22" s="27">
        <f t="shared" si="4"/>
        <v>-6432.4500000000698</v>
      </c>
      <c r="Q22" s="63">
        <f t="shared" si="5"/>
        <v>-7.4307882969575981E-3</v>
      </c>
      <c r="R22" s="27">
        <f t="shared" si="6"/>
        <v>6584.0500000000466</v>
      </c>
      <c r="S22" s="61">
        <f t="shared" si="7"/>
        <v>7.66285821393335E-3</v>
      </c>
      <c r="T22" s="27">
        <f t="shared" si="8"/>
        <v>151.59999999997672</v>
      </c>
      <c r="U22" s="64">
        <f t="shared" si="9"/>
        <v>-0.13526934261069506</v>
      </c>
    </row>
    <row r="23" spans="1:21" x14ac:dyDescent="0.3">
      <c r="A23" s="334" t="s">
        <v>20</v>
      </c>
      <c r="B23" s="81">
        <f>'Tabel 1 lftd_sexe'!I21</f>
        <v>1304661</v>
      </c>
      <c r="C23" s="56">
        <f>'Tabel 1 lftd_sexe'!J21</f>
        <v>1306165</v>
      </c>
      <c r="D23" s="56">
        <f>'Tabel 1 lftd_sexe'!K21</f>
        <v>1304000</v>
      </c>
      <c r="E23" s="28">
        <f t="shared" si="0"/>
        <v>1504</v>
      </c>
      <c r="F23" s="82">
        <f t="shared" si="1"/>
        <v>1.1527898818160427E-3</v>
      </c>
      <c r="G23" s="488">
        <f>D23-C23</f>
        <v>-2165</v>
      </c>
      <c r="H23" s="61">
        <f t="shared" si="2"/>
        <v>-1.6575241259718335E-3</v>
      </c>
      <c r="I23" s="27">
        <f>D23-B23</f>
        <v>-661</v>
      </c>
      <c r="J23" s="61">
        <f t="shared" si="3"/>
        <v>-5.066450211970772E-4</v>
      </c>
      <c r="L23" s="334" t="s">
        <v>20</v>
      </c>
      <c r="M23" s="81">
        <v>987590.80999999994</v>
      </c>
      <c r="N23" s="27">
        <f>'Tabel 1 lftd_sexe'!O21</f>
        <v>985769.29999999993</v>
      </c>
      <c r="O23" s="27">
        <f>'Tabel 1 lftd_sexe'!P21</f>
        <v>992200</v>
      </c>
      <c r="P23" s="27">
        <f t="shared" si="4"/>
        <v>-1821.5100000000093</v>
      </c>
      <c r="Q23" s="63">
        <f t="shared" si="5"/>
        <v>-1.8443974787493308E-3</v>
      </c>
      <c r="R23" s="27">
        <f t="shared" si="6"/>
        <v>6430.7000000000698</v>
      </c>
      <c r="S23" s="61">
        <f t="shared" si="7"/>
        <v>6.5235344618665547E-3</v>
      </c>
      <c r="T23" s="27">
        <f t="shared" si="8"/>
        <v>4609.1900000000605</v>
      </c>
      <c r="U23" s="64">
        <f t="shared" si="9"/>
        <v>-0.64418935814115164</v>
      </c>
    </row>
    <row r="24" spans="1:21" x14ac:dyDescent="0.3">
      <c r="A24" s="334" t="s">
        <v>429</v>
      </c>
      <c r="B24" s="81">
        <f>'Tabel 1 lftd_sexe'!I24</f>
        <v>52846</v>
      </c>
      <c r="C24" s="56">
        <f>'Tabel 1 lftd_sexe'!J24</f>
        <v>63002</v>
      </c>
      <c r="D24" s="56">
        <f>'Tabel 1 lftd_sexe'!K24</f>
        <v>82200</v>
      </c>
      <c r="E24" s="28">
        <f t="shared" si="0"/>
        <v>10156</v>
      </c>
      <c r="F24" s="82">
        <f t="shared" si="1"/>
        <v>0.1921810543844378</v>
      </c>
      <c r="G24" s="488">
        <f>D24-C24</f>
        <v>19198</v>
      </c>
      <c r="H24" s="61">
        <f t="shared" si="2"/>
        <v>0.30472048506396621</v>
      </c>
      <c r="I24" s="27">
        <f>D24-B24</f>
        <v>29354</v>
      </c>
      <c r="J24" s="61">
        <f t="shared" si="3"/>
        <v>0.55546304356053433</v>
      </c>
      <c r="L24" s="334" t="s">
        <v>429</v>
      </c>
      <c r="M24" s="81">
        <v>24175.35</v>
      </c>
      <c r="N24" s="27">
        <f>'Tabel 1 lftd_sexe'!O24</f>
        <v>28620.34</v>
      </c>
      <c r="O24" s="27">
        <f>'Tabel 1 lftd_sexe'!P24</f>
        <v>40100</v>
      </c>
      <c r="P24" s="27">
        <f t="shared" si="4"/>
        <v>4444.9900000000016</v>
      </c>
      <c r="Q24" s="63">
        <f t="shared" si="5"/>
        <v>0.18386455625254658</v>
      </c>
      <c r="R24" s="27">
        <f t="shared" si="6"/>
        <v>11479.66</v>
      </c>
      <c r="S24" s="61">
        <f t="shared" si="7"/>
        <v>0.40110145442017808</v>
      </c>
      <c r="T24" s="27">
        <f t="shared" si="8"/>
        <v>15924.650000000001</v>
      </c>
      <c r="U24" s="64">
        <f t="shared" si="9"/>
        <v>-5.6105988124267245</v>
      </c>
    </row>
    <row r="25" spans="1:21" ht="15" thickBot="1" x14ac:dyDescent="0.35">
      <c r="A25" s="65" t="s">
        <v>407</v>
      </c>
      <c r="B25" s="69">
        <f>SUM(B20:B24)</f>
        <v>4276593</v>
      </c>
      <c r="C25" s="70">
        <f>SUM(C20:C24)</f>
        <v>4288680</v>
      </c>
      <c r="D25" s="66">
        <f>SUM(D20:D24)</f>
        <v>4291000</v>
      </c>
      <c r="E25" s="67">
        <f t="shared" si="0"/>
        <v>12087</v>
      </c>
      <c r="F25" s="83">
        <f t="shared" si="1"/>
        <v>2.8263152467396359E-3</v>
      </c>
      <c r="G25" s="37">
        <f>SUM(G20:G24)</f>
        <v>2320</v>
      </c>
      <c r="H25" s="68">
        <f t="shared" si="2"/>
        <v>5.4095898971245231E-4</v>
      </c>
      <c r="I25" s="66">
        <f>SUM(I20:I24)</f>
        <v>14407</v>
      </c>
      <c r="J25" s="68">
        <f t="shared" si="3"/>
        <v>3.3688031570925734E-3</v>
      </c>
      <c r="L25" s="65" t="s">
        <v>407</v>
      </c>
      <c r="M25" s="69">
        <f>SUM(M20:M24)</f>
        <v>3460469.4200000004</v>
      </c>
      <c r="N25" s="70">
        <f>SUM(N20:N24)</f>
        <v>3417143.8599999994</v>
      </c>
      <c r="O25" s="66">
        <f>SUM(O20:O24)</f>
        <v>3423000</v>
      </c>
      <c r="P25" s="66">
        <f t="shared" si="4"/>
        <v>-43325.560000000987</v>
      </c>
      <c r="Q25" s="72">
        <f t="shared" si="5"/>
        <v>-1.2520139536445025E-2</v>
      </c>
      <c r="R25" s="66">
        <f t="shared" si="6"/>
        <v>5856.140000000596</v>
      </c>
      <c r="S25" s="68">
        <f t="shared" si="7"/>
        <v>1.7137528415325765E-3</v>
      </c>
      <c r="T25" s="66">
        <f t="shared" si="8"/>
        <v>-37469.420000000391</v>
      </c>
      <c r="U25" s="38">
        <f t="shared" si="9"/>
        <v>0</v>
      </c>
    </row>
    <row r="26" spans="1:21" ht="15" thickTop="1" x14ac:dyDescent="0.3"/>
    <row r="27" spans="1:21" ht="15" thickBot="1" x14ac:dyDescent="0.35">
      <c r="A27" s="46" t="s">
        <v>498</v>
      </c>
      <c r="L27" s="46" t="s">
        <v>498</v>
      </c>
      <c r="M27" s="47"/>
    </row>
    <row r="28" spans="1:21" ht="16.8" thickTop="1" thickBot="1" x14ac:dyDescent="0.35">
      <c r="A28" s="50" t="s">
        <v>505</v>
      </c>
      <c r="B28" s="9">
        <v>45291</v>
      </c>
      <c r="C28" s="10">
        <v>45747</v>
      </c>
      <c r="D28" s="10">
        <v>46112</v>
      </c>
      <c r="E28" s="553" t="s">
        <v>106</v>
      </c>
      <c r="F28" s="554"/>
      <c r="G28" s="555" t="s">
        <v>560</v>
      </c>
      <c r="H28" s="556"/>
      <c r="I28" s="551" t="s">
        <v>107</v>
      </c>
      <c r="J28" s="552"/>
      <c r="L28" s="50" t="s">
        <v>506</v>
      </c>
      <c r="M28" s="51" t="s">
        <v>353</v>
      </c>
      <c r="N28" s="51" t="s">
        <v>561</v>
      </c>
      <c r="O28" s="10" t="s">
        <v>562</v>
      </c>
      <c r="P28" s="553" t="s">
        <v>106</v>
      </c>
      <c r="Q28" s="554"/>
      <c r="R28" s="555" t="s">
        <v>560</v>
      </c>
      <c r="S28" s="556"/>
      <c r="T28" s="551" t="s">
        <v>107</v>
      </c>
      <c r="U28" s="552"/>
    </row>
    <row r="29" spans="1:21" ht="15.6" thickTop="1" thickBot="1" x14ac:dyDescent="0.35">
      <c r="A29" s="490" t="s">
        <v>509</v>
      </c>
      <c r="B29" s="485" t="s">
        <v>500</v>
      </c>
      <c r="C29" s="486" t="s">
        <v>500</v>
      </c>
      <c r="D29" s="12" t="s">
        <v>500</v>
      </c>
      <c r="E29" s="13" t="s">
        <v>4</v>
      </c>
      <c r="F29" s="14" t="s">
        <v>5</v>
      </c>
      <c r="G29" s="17" t="s">
        <v>4</v>
      </c>
      <c r="H29" s="18" t="s">
        <v>5</v>
      </c>
      <c r="I29" s="17" t="s">
        <v>500</v>
      </c>
      <c r="J29" s="18" t="s">
        <v>501</v>
      </c>
      <c r="L29" s="490" t="s">
        <v>509</v>
      </c>
      <c r="M29" s="11" t="s">
        <v>12</v>
      </c>
      <c r="N29" s="12" t="s">
        <v>12</v>
      </c>
      <c r="O29" s="12" t="s">
        <v>12</v>
      </c>
      <c r="P29" s="13" t="s">
        <v>4</v>
      </c>
      <c r="Q29" s="14" t="s">
        <v>501</v>
      </c>
      <c r="R29" s="17" t="s">
        <v>4</v>
      </c>
      <c r="S29" s="18" t="s">
        <v>501</v>
      </c>
      <c r="T29" s="17" t="s">
        <v>4</v>
      </c>
      <c r="U29" s="18" t="s">
        <v>501</v>
      </c>
    </row>
    <row r="30" spans="1:21" ht="15" thickTop="1" x14ac:dyDescent="0.3">
      <c r="A30" s="335" t="s">
        <v>510</v>
      </c>
      <c r="B30" s="79"/>
      <c r="C30" s="20">
        <f>'Tab2 Activité_NACE'!J8</f>
        <v>25409</v>
      </c>
      <c r="D30" s="20">
        <f>'Tab2 Activité_NACE'!K8</f>
        <v>26700</v>
      </c>
      <c r="E30" s="20"/>
      <c r="F30" s="20"/>
      <c r="G30" s="20">
        <f>D30-C30</f>
        <v>1291</v>
      </c>
      <c r="H30" s="492">
        <f>G30/C30</f>
        <v>5.0808768546577981E-2</v>
      </c>
      <c r="I30" s="20"/>
      <c r="J30" s="55"/>
      <c r="L30" s="335" t="s">
        <v>510</v>
      </c>
      <c r="M30" s="81"/>
      <c r="N30" s="20">
        <f>'Tab2 Activité_NACE'!O8</f>
        <v>20887.330000000002</v>
      </c>
      <c r="O30" s="20">
        <f>'Tab2 Activité_NACE'!P8</f>
        <v>22000</v>
      </c>
      <c r="P30" s="20"/>
      <c r="Q30" s="58"/>
      <c r="R30" s="20">
        <f>O30-N30</f>
        <v>1112.6699999999983</v>
      </c>
      <c r="S30" s="55">
        <f>R30/N30</f>
        <v>5.327009244360089E-2</v>
      </c>
      <c r="T30" s="20"/>
      <c r="U30" s="59"/>
    </row>
    <row r="31" spans="1:21" x14ac:dyDescent="0.3">
      <c r="A31" s="334" t="s">
        <v>342</v>
      </c>
      <c r="B31" s="81"/>
      <c r="C31" s="27">
        <f>'Tab2 Activité_NACE'!J9</f>
        <v>736164</v>
      </c>
      <c r="D31" s="27">
        <f>'Tab2 Activité_NACE'!K9</f>
        <v>726500</v>
      </c>
      <c r="E31" s="493"/>
      <c r="F31" s="494"/>
      <c r="G31" s="27">
        <f>D31-C31</f>
        <v>-9664</v>
      </c>
      <c r="H31" s="495">
        <f>G31/C31</f>
        <v>-1.3127509631006135E-2</v>
      </c>
      <c r="I31" s="27"/>
      <c r="J31" s="61"/>
      <c r="L31" s="334" t="s">
        <v>342</v>
      </c>
      <c r="M31" s="81"/>
      <c r="N31" s="27">
        <f>'Tab2 Activité_NACE'!O9</f>
        <v>622350.56000000006</v>
      </c>
      <c r="O31" s="27">
        <f>'Tab2 Activité_NACE'!P9</f>
        <v>616000</v>
      </c>
      <c r="P31" s="27"/>
      <c r="Q31" s="63"/>
      <c r="R31" s="27">
        <f>O31-N31</f>
        <v>-6350.5600000000559</v>
      </c>
      <c r="S31" s="61">
        <f>R31/N31</f>
        <v>-1.0204152463524827E-2</v>
      </c>
      <c r="T31" s="27"/>
      <c r="U31" s="64"/>
    </row>
    <row r="32" spans="1:21" x14ac:dyDescent="0.3">
      <c r="A32" s="334" t="s">
        <v>343</v>
      </c>
      <c r="B32" s="81"/>
      <c r="C32" s="27">
        <f>'Tab2 Activité_NACE'!J12</f>
        <v>1692815</v>
      </c>
      <c r="D32" s="27">
        <f>'Tab2 Activité_NACE'!K12</f>
        <v>1699200</v>
      </c>
      <c r="E32" s="493"/>
      <c r="F32" s="494"/>
      <c r="G32" s="27">
        <f>D32-C32</f>
        <v>6385</v>
      </c>
      <c r="H32" s="495">
        <f>G32/C32</f>
        <v>3.7718238555305805E-3</v>
      </c>
      <c r="I32" s="27"/>
      <c r="J32" s="61"/>
      <c r="L32" s="334" t="s">
        <v>343</v>
      </c>
      <c r="M32" s="81"/>
      <c r="N32" s="27">
        <f>'Tab2 Activité_NACE'!O12</f>
        <v>1364675.92</v>
      </c>
      <c r="O32" s="27">
        <f>'Tab2 Activité_NACE'!P12</f>
        <v>1364600</v>
      </c>
      <c r="P32" s="27"/>
      <c r="Q32" s="63"/>
      <c r="R32" s="27">
        <f>O32-N32</f>
        <v>-75.919999999925494</v>
      </c>
      <c r="S32" s="61">
        <f>R32/N32</f>
        <v>-5.5632255898474047E-5</v>
      </c>
      <c r="T32" s="27"/>
      <c r="U32" s="64"/>
    </row>
    <row r="33" spans="1:21" x14ac:dyDescent="0.3">
      <c r="A33" s="334" t="s">
        <v>344</v>
      </c>
      <c r="B33" s="81"/>
      <c r="C33" s="56">
        <f>'Tab2 Activité_NACE'!J18</f>
        <v>1834292</v>
      </c>
      <c r="D33" s="56">
        <f>'Tab2 Activité_NACE'!K18</f>
        <v>1838600</v>
      </c>
      <c r="E33" s="493"/>
      <c r="F33" s="494"/>
      <c r="G33" s="27">
        <f>D33-C33</f>
        <v>4308</v>
      </c>
      <c r="H33" s="495">
        <f>G33/C33</f>
        <v>2.3485900827131122E-3</v>
      </c>
      <c r="I33" s="27"/>
      <c r="J33" s="61"/>
      <c r="L33" s="334" t="s">
        <v>344</v>
      </c>
      <c r="M33" s="81"/>
      <c r="N33" s="27">
        <f>'Tab2 Activité_NACE'!O18</f>
        <v>1409230.0499999998</v>
      </c>
      <c r="O33" s="27">
        <f>'Tab2 Activité_NACE'!P18</f>
        <v>1420400</v>
      </c>
      <c r="P33" s="27"/>
      <c r="Q33" s="63"/>
      <c r="R33" s="27">
        <f>O33-N33</f>
        <v>11169.950000000186</v>
      </c>
      <c r="S33" s="61">
        <f>R33/N33</f>
        <v>7.9262786086630697E-3</v>
      </c>
      <c r="T33" s="27"/>
      <c r="U33" s="64"/>
    </row>
    <row r="34" spans="1:21" ht="15" thickBot="1" x14ac:dyDescent="0.35">
      <c r="A34" s="65" t="s">
        <v>407</v>
      </c>
      <c r="B34" s="69"/>
      <c r="C34" s="70">
        <f>SUM(C30:C33)</f>
        <v>4288680</v>
      </c>
      <c r="D34" s="66">
        <f>SUM(D30:D33)</f>
        <v>4291000</v>
      </c>
      <c r="E34" s="496"/>
      <c r="F34" s="497"/>
      <c r="G34" s="373">
        <f>SUM(G30:G33)</f>
        <v>2320</v>
      </c>
      <c r="H34" s="375">
        <f>G34/C34</f>
        <v>5.4095898971245231E-4</v>
      </c>
      <c r="I34" s="66"/>
      <c r="J34" s="68"/>
      <c r="L34" s="65" t="s">
        <v>407</v>
      </c>
      <c r="M34" s="84"/>
      <c r="N34" s="69">
        <f>SUM(N30:N33)</f>
        <v>3417143.86</v>
      </c>
      <c r="O34" s="66">
        <f>SUM(O30:O33)</f>
        <v>3423000</v>
      </c>
      <c r="P34" s="66"/>
      <c r="Q34" s="72"/>
      <c r="R34" s="66">
        <f>O34-N34</f>
        <v>5856.1400000001304</v>
      </c>
      <c r="S34" s="68">
        <f>R34/N34</f>
        <v>1.7137528415324401E-3</v>
      </c>
      <c r="T34" s="66"/>
      <c r="U34" s="38"/>
    </row>
    <row r="35" spans="1:21" ht="15" thickTop="1" x14ac:dyDescent="0.3"/>
    <row r="36" spans="1:21" ht="15" thickBot="1" x14ac:dyDescent="0.35">
      <c r="A36" s="46" t="s">
        <v>498</v>
      </c>
      <c r="L36" s="46" t="s">
        <v>498</v>
      </c>
      <c r="M36" s="47"/>
    </row>
    <row r="37" spans="1:21" ht="16.8" thickTop="1" thickBot="1" x14ac:dyDescent="0.35">
      <c r="A37" s="50" t="s">
        <v>505</v>
      </c>
      <c r="B37" s="9">
        <v>45291</v>
      </c>
      <c r="C37" s="10">
        <v>45747</v>
      </c>
      <c r="D37" s="10">
        <v>46112</v>
      </c>
      <c r="E37" s="553" t="s">
        <v>106</v>
      </c>
      <c r="F37" s="554"/>
      <c r="G37" s="555" t="s">
        <v>560</v>
      </c>
      <c r="H37" s="556"/>
      <c r="I37" s="551" t="s">
        <v>107</v>
      </c>
      <c r="J37" s="552"/>
      <c r="L37" s="50" t="s">
        <v>506</v>
      </c>
      <c r="M37" s="51" t="s">
        <v>353</v>
      </c>
      <c r="N37" s="51" t="s">
        <v>561</v>
      </c>
      <c r="O37" s="10" t="s">
        <v>562</v>
      </c>
      <c r="P37" s="553" t="s">
        <v>106</v>
      </c>
      <c r="Q37" s="554"/>
      <c r="R37" s="555" t="s">
        <v>560</v>
      </c>
      <c r="S37" s="556"/>
      <c r="T37" s="551" t="s">
        <v>107</v>
      </c>
      <c r="U37" s="552"/>
    </row>
    <row r="38" spans="1:21" ht="15.6" thickTop="1" thickBot="1" x14ac:dyDescent="0.35">
      <c r="A38" s="490" t="s">
        <v>511</v>
      </c>
      <c r="B38" s="485" t="s">
        <v>500</v>
      </c>
      <c r="C38" s="486" t="s">
        <v>500</v>
      </c>
      <c r="D38" s="12" t="s">
        <v>500</v>
      </c>
      <c r="E38" s="13" t="s">
        <v>4</v>
      </c>
      <c r="F38" s="14" t="s">
        <v>5</v>
      </c>
      <c r="G38" s="17" t="s">
        <v>4</v>
      </c>
      <c r="H38" s="18" t="s">
        <v>5</v>
      </c>
      <c r="I38" s="17" t="s">
        <v>500</v>
      </c>
      <c r="J38" s="18" t="s">
        <v>501</v>
      </c>
      <c r="L38" s="490" t="s">
        <v>511</v>
      </c>
      <c r="M38" s="11" t="s">
        <v>12</v>
      </c>
      <c r="N38" s="12" t="s">
        <v>12</v>
      </c>
      <c r="O38" s="12" t="s">
        <v>12</v>
      </c>
      <c r="P38" s="13" t="s">
        <v>4</v>
      </c>
      <c r="Q38" s="14" t="s">
        <v>501</v>
      </c>
      <c r="R38" s="17" t="s">
        <v>4</v>
      </c>
      <c r="S38" s="18" t="s">
        <v>501</v>
      </c>
      <c r="T38" s="17" t="s">
        <v>4</v>
      </c>
      <c r="U38" s="18" t="s">
        <v>501</v>
      </c>
    </row>
    <row r="39" spans="1:21" ht="15" thickTop="1" x14ac:dyDescent="0.3">
      <c r="A39" s="334" t="s">
        <v>512</v>
      </c>
      <c r="B39" s="79">
        <f>'Tab3 Sect_Stat'!I10</f>
        <v>1283969</v>
      </c>
      <c r="C39" s="53">
        <f>'Tab3 Sect_Stat'!J10</f>
        <v>1279760</v>
      </c>
      <c r="D39" s="53">
        <f>'Tab3 Sect_Stat'!K10</f>
        <v>1275000</v>
      </c>
      <c r="E39" s="21">
        <f t="shared" ref="E39:E44" si="10">C39-B39</f>
        <v>-4209</v>
      </c>
      <c r="F39" s="82">
        <f t="shared" ref="F39:F44" si="11">E39/B39</f>
        <v>-3.2781165277354827E-3</v>
      </c>
      <c r="G39" s="487">
        <f>D39-C39</f>
        <v>-4760</v>
      </c>
      <c r="H39" s="55">
        <f t="shared" ref="H39:H44" si="12">G39/C39</f>
        <v>-3.7194473963868225E-3</v>
      </c>
      <c r="I39" s="20">
        <f>D39-B39</f>
        <v>-8969</v>
      </c>
      <c r="J39" s="55">
        <f t="shared" ref="J39:J44" si="13">I39/B39</f>
        <v>-6.9853711421381665E-3</v>
      </c>
      <c r="L39" s="334" t="s">
        <v>512</v>
      </c>
      <c r="M39" s="498">
        <v>1544025.69</v>
      </c>
      <c r="N39" s="53">
        <f>'Tab3 Sect_Stat'!O10</f>
        <v>910841.67</v>
      </c>
      <c r="O39" s="53">
        <f>'Tab3 Sect_Stat'!P10</f>
        <v>906800</v>
      </c>
      <c r="P39" s="53">
        <f t="shared" ref="P39:P44" si="14">N39-M39</f>
        <v>-633184.0199999999</v>
      </c>
      <c r="Q39" s="85">
        <f t="shared" ref="Q39:Q44" si="15">P39/M39</f>
        <v>-0.41008645393717508</v>
      </c>
      <c r="R39" s="20">
        <f t="shared" ref="R39:R44" si="16">O39-N39</f>
        <v>-4041.6700000000419</v>
      </c>
      <c r="S39" s="55">
        <f t="shared" ref="S39:S44" si="17">R39/N39</f>
        <v>-4.4372914998498493E-3</v>
      </c>
      <c r="T39" s="20">
        <f t="shared" ref="T39:T44" si="18">O39-M39</f>
        <v>-637225.68999999994</v>
      </c>
      <c r="U39" s="59">
        <f>T49/M39</f>
        <v>0.74510396261606238</v>
      </c>
    </row>
    <row r="40" spans="1:21" x14ac:dyDescent="0.3">
      <c r="A40" s="334" t="s">
        <v>513</v>
      </c>
      <c r="B40" s="81">
        <f>'Tab3 Sect_Stat'!I11</f>
        <v>1839419</v>
      </c>
      <c r="C40" s="56">
        <f>'Tab3 Sect_Stat'!J11</f>
        <v>1852306</v>
      </c>
      <c r="D40" s="56">
        <f>'Tab3 Sect_Stat'!K11</f>
        <v>1858500</v>
      </c>
      <c r="E40" s="28">
        <f t="shared" si="10"/>
        <v>12887</v>
      </c>
      <c r="F40" s="82">
        <f t="shared" si="11"/>
        <v>7.0060165737115907E-3</v>
      </c>
      <c r="G40" s="488">
        <f>D40-C40</f>
        <v>6194</v>
      </c>
      <c r="H40" s="61">
        <f t="shared" si="12"/>
        <v>3.3439399321710346E-3</v>
      </c>
      <c r="I40" s="27">
        <f>D40-B40</f>
        <v>19081</v>
      </c>
      <c r="J40" s="61">
        <f t="shared" si="13"/>
        <v>1.0373384204468912E-2</v>
      </c>
      <c r="L40" s="334" t="s">
        <v>513</v>
      </c>
      <c r="M40" s="499">
        <v>0</v>
      </c>
      <c r="N40" s="56">
        <f>'Tab3 Sect_Stat'!O11</f>
        <v>1535963.81</v>
      </c>
      <c r="O40" s="56">
        <f>'Tab3 Sect_Stat'!P11</f>
        <v>1538700</v>
      </c>
      <c r="P40" s="87">
        <f t="shared" si="14"/>
        <v>1535963.81</v>
      </c>
      <c r="Q40" s="88" t="e">
        <f t="shared" si="15"/>
        <v>#DIV/0!</v>
      </c>
      <c r="R40" s="27">
        <f t="shared" si="16"/>
        <v>2736.1899999999441</v>
      </c>
      <c r="S40" s="61">
        <f t="shared" si="17"/>
        <v>1.7814156702038078E-3</v>
      </c>
      <c r="T40" s="27">
        <f t="shared" si="18"/>
        <v>1538700</v>
      </c>
      <c r="U40" s="64" t="e">
        <f>T40/M40</f>
        <v>#DIV/0!</v>
      </c>
    </row>
    <row r="41" spans="1:21" x14ac:dyDescent="0.3">
      <c r="A41" s="334" t="s">
        <v>514</v>
      </c>
      <c r="B41" s="81">
        <f>'Tab3 Sect_Stat'!I15+'Tab3 Sect_Stat'!I20+'Tab3 Sect_Stat'!I24+'Tab3 Sect_Stat'!I28+'Tab3 Sect_Stat'!I32</f>
        <v>131893</v>
      </c>
      <c r="C41" s="56">
        <f>'Tab3 Sect_Stat'!J15+'Tab3 Sect_Stat'!J20+'Tab3 Sect_Stat'!J24+'Tab3 Sect_Stat'!J28+'Tab3 Sect_Stat'!J32</f>
        <v>132512</v>
      </c>
      <c r="D41" s="56">
        <f>'Tab3 Sect_Stat'!K15+'Tab3 Sect_Stat'!K20+'Tab3 Sect_Stat'!K24+'Tab3 Sect_Stat'!K28+'Tab3 Sect_Stat'!K32</f>
        <v>130700</v>
      </c>
      <c r="E41" s="28">
        <f t="shared" si="10"/>
        <v>619</v>
      </c>
      <c r="F41" s="82">
        <f t="shared" si="11"/>
        <v>4.6931982743587605E-3</v>
      </c>
      <c r="G41" s="488">
        <f>D41-C41</f>
        <v>-1812</v>
      </c>
      <c r="H41" s="61">
        <f t="shared" si="12"/>
        <v>-1.3674233276986235E-2</v>
      </c>
      <c r="I41" s="27">
        <f>D41-B41</f>
        <v>-1193</v>
      </c>
      <c r="J41" s="61">
        <f t="shared" si="13"/>
        <v>-9.0452108906462058E-3</v>
      </c>
      <c r="L41" s="334" t="s">
        <v>514</v>
      </c>
      <c r="M41" s="499">
        <v>379321.3200000003</v>
      </c>
      <c r="N41" s="56">
        <f>'Tab3 Sect_Stat'!O15+'Tab3 Sect_Stat'!O20+'Tab3 Sect_Stat'!O24+'Tab3 Sect_Stat'!O28+'Tab3 Sect_Stat'!O32</f>
        <v>95195.74</v>
      </c>
      <c r="O41" s="56">
        <f>'Tab3 Sect_Stat'!P15+'Tab3 Sect_Stat'!P20+'Tab3 Sect_Stat'!P24+'Tab3 Sect_Stat'!P28+'Tab3 Sect_Stat'!P32</f>
        <v>95500</v>
      </c>
      <c r="P41" s="56">
        <f t="shared" si="14"/>
        <v>-284125.58000000031</v>
      </c>
      <c r="Q41" s="89">
        <f t="shared" si="15"/>
        <v>-0.74903667423702969</v>
      </c>
      <c r="R41" s="27">
        <f t="shared" si="16"/>
        <v>304.25999999999476</v>
      </c>
      <c r="S41" s="61">
        <f t="shared" si="17"/>
        <v>3.1961514244229286E-3</v>
      </c>
      <c r="T41" s="27">
        <f t="shared" si="18"/>
        <v>-283821.3200000003</v>
      </c>
      <c r="U41" s="64">
        <f>T41/M41</f>
        <v>-0.74823455744591438</v>
      </c>
    </row>
    <row r="42" spans="1:21" x14ac:dyDescent="0.3">
      <c r="A42" s="334" t="s">
        <v>515</v>
      </c>
      <c r="B42" s="90">
        <f>'Tab3 Sect_Stat'!I16+'Tab3 Sect_Stat'!I21+'Tab3 Sect_Stat'!I25+'Tab3 Sect_Stat'!I29+'Tab3 Sect_Stat'!I33</f>
        <v>471156</v>
      </c>
      <c r="C42" s="56">
        <f>'Tab3 Sect_Stat'!J16+'Tab3 Sect_Stat'!J21+'Tab3 Sect_Stat'!J25+'Tab3 Sect_Stat'!J29+'Tab3 Sect_Stat'!J33</f>
        <v>471450</v>
      </c>
      <c r="D42" s="56">
        <f>'Tab3 Sect_Stat'!K16+'Tab3 Sect_Stat'!K21+'Tab3 Sect_Stat'!K25+'Tab3 Sect_Stat'!K29+'Tab3 Sect_Stat'!K33</f>
        <v>472600</v>
      </c>
      <c r="E42" s="28">
        <f t="shared" si="10"/>
        <v>294</v>
      </c>
      <c r="F42" s="82">
        <f t="shared" si="11"/>
        <v>6.239971474416117E-4</v>
      </c>
      <c r="G42" s="488">
        <f>D42-C42</f>
        <v>1150</v>
      </c>
      <c r="H42" s="61">
        <f t="shared" si="12"/>
        <v>2.4392830628910808E-3</v>
      </c>
      <c r="I42" s="27">
        <f>D42-B42</f>
        <v>1444</v>
      </c>
      <c r="J42" s="61">
        <f t="shared" si="13"/>
        <v>3.0648023160057391E-3</v>
      </c>
      <c r="L42" s="334" t="s">
        <v>515</v>
      </c>
      <c r="M42" s="499">
        <v>493195.69</v>
      </c>
      <c r="N42" s="56">
        <f>'Tab3 Sect_Stat'!O16+'Tab3 Sect_Stat'!O21+'Tab3 Sect_Stat'!O25+'Tab3 Sect_Stat'!O29+'Tab3 Sect_Stat'!O33</f>
        <v>372600.16000000003</v>
      </c>
      <c r="O42" s="56">
        <f>'Tab3 Sect_Stat'!P16+'Tab3 Sect_Stat'!P21+'Tab3 Sect_Stat'!P25+'Tab3 Sect_Stat'!P29+'Tab3 Sect_Stat'!P33</f>
        <v>376100</v>
      </c>
      <c r="P42" s="56">
        <f t="shared" si="14"/>
        <v>-120595.52999999997</v>
      </c>
      <c r="Q42" s="89">
        <f t="shared" si="15"/>
        <v>-0.24451862099605934</v>
      </c>
      <c r="R42" s="27">
        <f t="shared" si="16"/>
        <v>3499.8399999999674</v>
      </c>
      <c r="S42" s="61">
        <f t="shared" si="17"/>
        <v>9.3930179740125911E-3</v>
      </c>
      <c r="T42" s="27">
        <f t="shared" si="18"/>
        <v>-117095.69</v>
      </c>
      <c r="U42" s="64">
        <f>T42/M42</f>
        <v>-0.23742237082404349</v>
      </c>
    </row>
    <row r="43" spans="1:21" x14ac:dyDescent="0.3">
      <c r="A43" s="334" t="s">
        <v>516</v>
      </c>
      <c r="B43" s="81">
        <f>'Tab3 Sect_Stat'!I17+'Tab3 Sect_Stat'!I22+'Tab3 Sect_Stat'!I26+'Tab3 Sect_Stat'!I30</f>
        <v>550156</v>
      </c>
      <c r="C43" s="56">
        <f>'Tab3 Sect_Stat'!J17+'Tab3 Sect_Stat'!J22+'Tab3 Sect_Stat'!J26+'Tab3 Sect_Stat'!J30</f>
        <v>552652</v>
      </c>
      <c r="D43" s="56">
        <f>'Tab3 Sect_Stat'!K17+'Tab3 Sect_Stat'!K22+'Tab3 Sect_Stat'!K26+'Tab3 Sect_Stat'!K30</f>
        <v>554200</v>
      </c>
      <c r="E43" s="28">
        <f t="shared" si="10"/>
        <v>2496</v>
      </c>
      <c r="F43" s="82">
        <f t="shared" si="11"/>
        <v>4.5368949897847156E-3</v>
      </c>
      <c r="G43" s="488">
        <f>D43-C43</f>
        <v>1548</v>
      </c>
      <c r="H43" s="61">
        <f t="shared" si="12"/>
        <v>2.8010393520696568E-3</v>
      </c>
      <c r="I43" s="27">
        <f>D43-B43</f>
        <v>4044</v>
      </c>
      <c r="J43" s="61">
        <f t="shared" si="13"/>
        <v>7.3506423632569672E-3</v>
      </c>
      <c r="L43" s="334" t="s">
        <v>516</v>
      </c>
      <c r="M43" s="499">
        <v>1142095.49</v>
      </c>
      <c r="N43" s="56">
        <f>'Tab3 Sect_Stat'!O17+'Tab3 Sect_Stat'!O22+'Tab3 Sect_Stat'!O26+'Tab3 Sect_Stat'!O30</f>
        <v>502542.48</v>
      </c>
      <c r="O43" s="56">
        <f>'Tab3 Sect_Stat'!P17+'Tab3 Sect_Stat'!P22+'Tab3 Sect_Stat'!P26+'Tab3 Sect_Stat'!P30</f>
        <v>505900</v>
      </c>
      <c r="P43" s="56">
        <f t="shared" si="14"/>
        <v>-639553.01</v>
      </c>
      <c r="Q43" s="89">
        <f t="shared" si="15"/>
        <v>-0.55998208170842179</v>
      </c>
      <c r="R43" s="27">
        <f t="shared" si="16"/>
        <v>3357.5200000000186</v>
      </c>
      <c r="S43" s="61">
        <f t="shared" si="17"/>
        <v>6.6810670413375182E-3</v>
      </c>
      <c r="T43" s="27">
        <f t="shared" si="18"/>
        <v>-636195.49</v>
      </c>
      <c r="U43" s="64">
        <f>T43/M43</f>
        <v>-0.55704229249692594</v>
      </c>
    </row>
    <row r="44" spans="1:21" ht="15" thickBot="1" x14ac:dyDescent="0.35">
      <c r="A44" s="65" t="s">
        <v>407</v>
      </c>
      <c r="B44" s="69">
        <f>SUM(B39:B43)</f>
        <v>4276593</v>
      </c>
      <c r="C44" s="70">
        <f>SUM(C39:C43)</f>
        <v>4288680</v>
      </c>
      <c r="D44" s="66">
        <f>SUM(D39:D43)</f>
        <v>4291000</v>
      </c>
      <c r="E44" s="67">
        <f t="shared" si="10"/>
        <v>12087</v>
      </c>
      <c r="F44" s="83">
        <f t="shared" si="11"/>
        <v>2.8263152467396359E-3</v>
      </c>
      <c r="G44" s="37">
        <f>SUM(G39:G43)</f>
        <v>2320</v>
      </c>
      <c r="H44" s="68">
        <f t="shared" si="12"/>
        <v>5.4095898971245231E-4</v>
      </c>
      <c r="I44" s="66">
        <f>SUM(I39:I43)</f>
        <v>14407</v>
      </c>
      <c r="J44" s="68">
        <f t="shared" si="13"/>
        <v>3.3688031570925734E-3</v>
      </c>
      <c r="L44" s="65" t="s">
        <v>407</v>
      </c>
      <c r="M44" s="84">
        <f>SUM(M39:M43)</f>
        <v>3558638.1900000004</v>
      </c>
      <c r="N44" s="69">
        <f>SUM(N39:N43)</f>
        <v>3417143.8600000003</v>
      </c>
      <c r="O44" s="66">
        <f>SUM(O39:O43)</f>
        <v>3423000</v>
      </c>
      <c r="P44" s="70">
        <f t="shared" si="14"/>
        <v>-141494.33000000007</v>
      </c>
      <c r="Q44" s="91">
        <f t="shared" si="15"/>
        <v>-3.9760808052251038E-2</v>
      </c>
      <c r="R44" s="66">
        <f t="shared" si="16"/>
        <v>5856.1399999996647</v>
      </c>
      <c r="S44" s="68">
        <f t="shared" si="17"/>
        <v>1.7137528415323035E-3</v>
      </c>
      <c r="T44" s="66">
        <f t="shared" si="18"/>
        <v>-135638.19000000041</v>
      </c>
      <c r="U44" s="38">
        <f>T44/M44</f>
        <v>-3.8115195408499898E-2</v>
      </c>
    </row>
    <row r="45" spans="1:21" ht="15" thickTop="1" x14ac:dyDescent="0.3"/>
    <row r="46" spans="1:21" ht="15" thickBot="1" x14ac:dyDescent="0.35">
      <c r="A46" s="46" t="s">
        <v>498</v>
      </c>
      <c r="L46" s="46" t="s">
        <v>498</v>
      </c>
      <c r="M46" s="47"/>
    </row>
    <row r="47" spans="1:21" ht="16.8" thickTop="1" thickBot="1" x14ac:dyDescent="0.35">
      <c r="A47" s="50" t="s">
        <v>505</v>
      </c>
      <c r="B47" s="9">
        <v>45291</v>
      </c>
      <c r="C47" s="10">
        <v>45747</v>
      </c>
      <c r="D47" s="10">
        <v>46112</v>
      </c>
      <c r="E47" s="553" t="s">
        <v>106</v>
      </c>
      <c r="F47" s="554"/>
      <c r="G47" s="555" t="s">
        <v>560</v>
      </c>
      <c r="H47" s="556"/>
      <c r="I47" s="551" t="s">
        <v>107</v>
      </c>
      <c r="J47" s="552"/>
      <c r="L47" s="50" t="s">
        <v>506</v>
      </c>
      <c r="M47" s="51" t="s">
        <v>353</v>
      </c>
      <c r="N47" s="51" t="s">
        <v>561</v>
      </c>
      <c r="O47" s="10" t="s">
        <v>562</v>
      </c>
      <c r="P47" s="553" t="s">
        <v>106</v>
      </c>
      <c r="Q47" s="554"/>
      <c r="R47" s="555" t="s">
        <v>560</v>
      </c>
      <c r="S47" s="556"/>
      <c r="T47" s="551" t="s">
        <v>107</v>
      </c>
      <c r="U47" s="552"/>
    </row>
    <row r="48" spans="1:21" ht="15.6" thickTop="1" thickBot="1" x14ac:dyDescent="0.35">
      <c r="A48" s="490" t="s">
        <v>517</v>
      </c>
      <c r="B48" s="485" t="s">
        <v>500</v>
      </c>
      <c r="C48" s="486" t="s">
        <v>500</v>
      </c>
      <c r="D48" s="12" t="s">
        <v>500</v>
      </c>
      <c r="E48" s="13" t="s">
        <v>4</v>
      </c>
      <c r="F48" s="14" t="s">
        <v>5</v>
      </c>
      <c r="G48" s="17" t="s">
        <v>4</v>
      </c>
      <c r="H48" s="18" t="s">
        <v>5</v>
      </c>
      <c r="I48" s="17" t="s">
        <v>500</v>
      </c>
      <c r="J48" s="18" t="s">
        <v>501</v>
      </c>
      <c r="L48" s="490" t="s">
        <v>517</v>
      </c>
      <c r="M48" s="11" t="s">
        <v>12</v>
      </c>
      <c r="N48" s="12" t="s">
        <v>12</v>
      </c>
      <c r="O48" s="12" t="s">
        <v>12</v>
      </c>
      <c r="P48" s="13" t="s">
        <v>4</v>
      </c>
      <c r="Q48" s="14" t="s">
        <v>501</v>
      </c>
      <c r="R48" s="17" t="s">
        <v>4</v>
      </c>
      <c r="S48" s="18" t="s">
        <v>501</v>
      </c>
      <c r="T48" s="17" t="s">
        <v>4</v>
      </c>
      <c r="U48" s="18" t="s">
        <v>501</v>
      </c>
    </row>
    <row r="49" spans="1:21" ht="15" thickTop="1" x14ac:dyDescent="0.3">
      <c r="A49" s="334" t="s">
        <v>518</v>
      </c>
      <c r="B49" s="79">
        <f>'Tabel 5 typ prest'!I39</f>
        <v>1924913</v>
      </c>
      <c r="C49" s="20">
        <f>'Tabel 5 typ prest'!J39</f>
        <v>1907968</v>
      </c>
      <c r="D49" s="20">
        <f>'Tabel 5 typ prest'!K39</f>
        <v>1894000</v>
      </c>
      <c r="E49" s="92">
        <f>C49-B49</f>
        <v>-16945</v>
      </c>
      <c r="F49" s="82">
        <f>E49/B49</f>
        <v>-8.8029952522529591E-3</v>
      </c>
      <c r="G49" s="487">
        <f>D49-C49</f>
        <v>-13968</v>
      </c>
      <c r="H49" s="55">
        <f>G49/C49</f>
        <v>-7.3208774989936935E-3</v>
      </c>
      <c r="I49" s="20">
        <f>D49-B49</f>
        <v>-30913</v>
      </c>
      <c r="J49" s="55">
        <f>I49/B49</f>
        <v>-1.6059427101380686E-2</v>
      </c>
      <c r="L49" s="334" t="s">
        <v>518</v>
      </c>
      <c r="M49" s="498">
        <v>580540.34000000008</v>
      </c>
      <c r="N49" s="20">
        <f>'Tabel 5 typ prest'!O39</f>
        <v>1741082.75</v>
      </c>
      <c r="O49" s="20">
        <f>'Tabel 5 typ prest'!P39</f>
        <v>1731000</v>
      </c>
      <c r="P49" s="20">
        <f>N49-M49</f>
        <v>1160542.4099999999</v>
      </c>
      <c r="Q49" s="93">
        <f>P49/M49</f>
        <v>1.9990728120633265</v>
      </c>
      <c r="R49" s="20">
        <f>O49-N49</f>
        <v>-10082.75</v>
      </c>
      <c r="S49" s="55">
        <f>R49/N49</f>
        <v>-5.7910802918471277E-3</v>
      </c>
      <c r="T49" s="20">
        <f>O49-M49</f>
        <v>1150459.6599999999</v>
      </c>
      <c r="U49" s="59">
        <f>T49/M49</f>
        <v>1.9817049406075722</v>
      </c>
    </row>
    <row r="50" spans="1:21" x14ac:dyDescent="0.3">
      <c r="A50" s="334" t="s">
        <v>519</v>
      </c>
      <c r="B50" s="81">
        <f>'Tabel 5 typ prest'!I40+'Tabel 5 typ prest'!I17</f>
        <v>1198475</v>
      </c>
      <c r="C50" s="27">
        <f>'Tabel 5 typ prest'!J40+'Tabel 5 typ prest'!J17</f>
        <v>1224098</v>
      </c>
      <c r="D50" s="27">
        <f>'Tabel 5 typ prest'!K40+'Tabel 5 typ prest'!K17</f>
        <v>1239500</v>
      </c>
      <c r="E50" s="28">
        <f>C50-B50</f>
        <v>25623</v>
      </c>
      <c r="F50" s="82">
        <f>E50/B50</f>
        <v>2.1379669997288221E-2</v>
      </c>
      <c r="G50" s="488">
        <f>D50-C50</f>
        <v>15402</v>
      </c>
      <c r="H50" s="61">
        <f>G50/C50</f>
        <v>1.2582325924885099E-2</v>
      </c>
      <c r="I50" s="27">
        <f>D50-B50</f>
        <v>41025</v>
      </c>
      <c r="J50" s="61">
        <f>I50/B50</f>
        <v>3.423100189824569E-2</v>
      </c>
      <c r="L50" s="334" t="s">
        <v>519</v>
      </c>
      <c r="M50" s="499">
        <v>31056.34</v>
      </c>
      <c r="N50" s="27">
        <f>'Tabel 5 typ prest'!O40+'Tabel 5 typ prest'!O17</f>
        <v>705722.73</v>
      </c>
      <c r="O50" s="27">
        <f>'Tabel 5 typ prest'!P40+'Tabel 5 typ prest'!P17</f>
        <v>714500</v>
      </c>
      <c r="P50" s="27">
        <f>N50-M50</f>
        <v>674666.39</v>
      </c>
      <c r="Q50" s="63">
        <f>P50/M50</f>
        <v>21.723950407549633</v>
      </c>
      <c r="R50" s="27">
        <f>O50-N50</f>
        <v>8777.2700000000186</v>
      </c>
      <c r="S50" s="61">
        <f>R50/N50</f>
        <v>1.2437278306169929E-2</v>
      </c>
      <c r="T50" s="27">
        <f>O50-M50</f>
        <v>683443.66</v>
      </c>
      <c r="U50" s="64">
        <f>T50/M50</f>
        <v>22.006574502983934</v>
      </c>
    </row>
    <row r="51" spans="1:21" x14ac:dyDescent="0.3">
      <c r="A51" s="334" t="s">
        <v>520</v>
      </c>
      <c r="B51" s="81">
        <f>'Tabel 5 typ prest'!I20</f>
        <v>690226</v>
      </c>
      <c r="C51" s="56">
        <f>'Tabel 5 typ prest'!J20</f>
        <v>685149</v>
      </c>
      <c r="D51" s="56">
        <f>'Tabel 5 typ prest'!K20</f>
        <v>689300</v>
      </c>
      <c r="E51" s="28">
        <f>C51-B51</f>
        <v>-5077</v>
      </c>
      <c r="F51" s="82">
        <f>E51/B51</f>
        <v>-7.355561801496901E-3</v>
      </c>
      <c r="G51" s="488">
        <f>D51-C51</f>
        <v>4151</v>
      </c>
      <c r="H51" s="61">
        <f>G51/C51</f>
        <v>6.0585361724238085E-3</v>
      </c>
      <c r="I51" s="27">
        <f>D51-B51</f>
        <v>-926</v>
      </c>
      <c r="J51" s="61">
        <f>I51/B51</f>
        <v>-1.3415895663159603E-3</v>
      </c>
      <c r="L51" s="334" t="s">
        <v>520</v>
      </c>
      <c r="M51" s="499">
        <v>312787.24</v>
      </c>
      <c r="N51" s="27">
        <f>'Tabel 5 typ prest'!O20</f>
        <v>646072.5</v>
      </c>
      <c r="O51" s="27">
        <f>'Tabel 5 typ prest'!P20</f>
        <v>654000</v>
      </c>
      <c r="P51" s="27">
        <f>N51-M51</f>
        <v>333285.26</v>
      </c>
      <c r="Q51" s="63">
        <f>P51/M51</f>
        <v>1.0655334277702633</v>
      </c>
      <c r="R51" s="27">
        <f>O51-N51</f>
        <v>7927.5</v>
      </c>
      <c r="S51" s="61">
        <f>R51/N51</f>
        <v>1.2270294742463113E-2</v>
      </c>
      <c r="T51" s="27">
        <f>O51-M51</f>
        <v>341212.76</v>
      </c>
      <c r="U51" s="64">
        <f>T51/M51</f>
        <v>1.0908781317294145</v>
      </c>
    </row>
    <row r="52" spans="1:21" x14ac:dyDescent="0.3">
      <c r="A52" s="334" t="s">
        <v>521</v>
      </c>
      <c r="B52" s="90">
        <f>'Tabel 5 typ prest'!I21</f>
        <v>462979</v>
      </c>
      <c r="C52" s="56">
        <f>'Tabel 5 typ prest'!J21</f>
        <v>471465</v>
      </c>
      <c r="D52" s="56">
        <f>'Tabel 5 typ prest'!K21</f>
        <v>468200</v>
      </c>
      <c r="E52" s="28">
        <f>C52-B52</f>
        <v>8486</v>
      </c>
      <c r="F52" s="82">
        <f>E52/B52</f>
        <v>1.8329125079107261E-2</v>
      </c>
      <c r="G52" s="488">
        <f>D52-C52</f>
        <v>-3265</v>
      </c>
      <c r="H52" s="61">
        <f>G52/C52</f>
        <v>-6.9252224449322854E-3</v>
      </c>
      <c r="I52" s="27">
        <f>D52-B52</f>
        <v>5221</v>
      </c>
      <c r="J52" s="61">
        <f>I52/B52</f>
        <v>1.1276969365781169E-2</v>
      </c>
      <c r="L52" s="334" t="s">
        <v>521</v>
      </c>
      <c r="M52" s="499">
        <v>65140.75</v>
      </c>
      <c r="N52" s="27">
        <f>'Tabel 5 typ prest'!O21</f>
        <v>324265.88</v>
      </c>
      <c r="O52" s="27">
        <f>'Tabel 5 typ prest'!P21</f>
        <v>323500</v>
      </c>
      <c r="P52" s="27">
        <f>N52-M52</f>
        <v>259125.13</v>
      </c>
      <c r="Q52" s="63">
        <f>P52/M52</f>
        <v>3.9779267202173756</v>
      </c>
      <c r="R52" s="27">
        <f>O52-N52</f>
        <v>-765.88000000000466</v>
      </c>
      <c r="S52" s="61">
        <f>R52/N52</f>
        <v>-2.3618889535957487E-3</v>
      </c>
      <c r="T52" s="27">
        <f>O52-M52</f>
        <v>258359.25</v>
      </c>
      <c r="U52" s="64">
        <f>T52/M52</f>
        <v>3.9661694100850848</v>
      </c>
    </row>
    <row r="53" spans="1:21" ht="15" thickBot="1" x14ac:dyDescent="0.35">
      <c r="A53" s="65" t="s">
        <v>407</v>
      </c>
      <c r="B53" s="96">
        <f>SUM(B49:B52)</f>
        <v>4276593</v>
      </c>
      <c r="C53" s="70">
        <f>SUM(C49:C52)</f>
        <v>4288680</v>
      </c>
      <c r="D53" s="66">
        <f>SUM(D49:D52)</f>
        <v>4291000</v>
      </c>
      <c r="E53" s="67">
        <f>C53-B53</f>
        <v>12087</v>
      </c>
      <c r="F53" s="83">
        <f>E53/B53</f>
        <v>2.8263152467396359E-3</v>
      </c>
      <c r="G53" s="37">
        <f>SUM(G49:G52)</f>
        <v>2320</v>
      </c>
      <c r="H53" s="68">
        <f>G53/C53</f>
        <v>5.4095898971245231E-4</v>
      </c>
      <c r="I53" s="66">
        <f>SUM(I49:I52)</f>
        <v>14407</v>
      </c>
      <c r="J53" s="68">
        <f>I53/B53</f>
        <v>3.3688031570925734E-3</v>
      </c>
      <c r="L53" s="65" t="s">
        <v>407</v>
      </c>
      <c r="M53" s="84">
        <f>SUM(M49:M52)</f>
        <v>989524.67</v>
      </c>
      <c r="N53" s="70">
        <f>SUM(N49:N52)</f>
        <v>3417143.86</v>
      </c>
      <c r="O53" s="66">
        <f>SUM(O49:O52)</f>
        <v>3423000</v>
      </c>
      <c r="P53" s="66">
        <f>N53-M53</f>
        <v>2427619.19</v>
      </c>
      <c r="Q53" s="72">
        <f>P53/M53</f>
        <v>2.4533185109978106</v>
      </c>
      <c r="R53" s="66">
        <f>O53-N53</f>
        <v>5856.1400000001304</v>
      </c>
      <c r="S53" s="68">
        <f>R53/N53</f>
        <v>1.7137528415324401E-3</v>
      </c>
      <c r="T53" s="66">
        <f>O53-M53</f>
        <v>2433475.33</v>
      </c>
      <c r="U53" s="38">
        <f>T53/M53</f>
        <v>2.4592366454087498</v>
      </c>
    </row>
    <row r="54" spans="1:21" ht="15" thickTop="1" x14ac:dyDescent="0.3"/>
    <row r="55" spans="1:21" ht="15" thickBot="1" x14ac:dyDescent="0.35">
      <c r="A55" s="46" t="s">
        <v>498</v>
      </c>
      <c r="L55" s="46" t="s">
        <v>498</v>
      </c>
      <c r="M55" s="47"/>
    </row>
    <row r="56" spans="1:21" ht="16.8" thickTop="1" thickBot="1" x14ac:dyDescent="0.35">
      <c r="A56" s="50" t="s">
        <v>505</v>
      </c>
      <c r="B56" s="9">
        <v>45291</v>
      </c>
      <c r="C56" s="10">
        <v>45747</v>
      </c>
      <c r="D56" s="10">
        <v>46112</v>
      </c>
      <c r="E56" s="553" t="s">
        <v>106</v>
      </c>
      <c r="F56" s="554"/>
      <c r="G56" s="555" t="s">
        <v>560</v>
      </c>
      <c r="H56" s="556"/>
      <c r="I56" s="551" t="s">
        <v>107</v>
      </c>
      <c r="J56" s="552"/>
      <c r="L56" s="50" t="s">
        <v>506</v>
      </c>
      <c r="M56" s="51" t="s">
        <v>353</v>
      </c>
      <c r="N56" s="51" t="s">
        <v>561</v>
      </c>
      <c r="O56" s="10" t="s">
        <v>562</v>
      </c>
      <c r="P56" s="553" t="s">
        <v>106</v>
      </c>
      <c r="Q56" s="554"/>
      <c r="R56" s="555" t="s">
        <v>560</v>
      </c>
      <c r="S56" s="556"/>
      <c r="T56" s="551" t="s">
        <v>107</v>
      </c>
      <c r="U56" s="552"/>
    </row>
    <row r="57" spans="1:21" ht="15.6" thickTop="1" thickBot="1" x14ac:dyDescent="0.35">
      <c r="A57" s="490" t="s">
        <v>522</v>
      </c>
      <c r="B57" s="485" t="s">
        <v>500</v>
      </c>
      <c r="C57" s="486" t="s">
        <v>500</v>
      </c>
      <c r="D57" s="12" t="s">
        <v>500</v>
      </c>
      <c r="E57" s="13" t="s">
        <v>4</v>
      </c>
      <c r="F57" s="14" t="s">
        <v>5</v>
      </c>
      <c r="G57" s="17" t="s">
        <v>4</v>
      </c>
      <c r="H57" s="18" t="s">
        <v>5</v>
      </c>
      <c r="I57" s="17" t="s">
        <v>500</v>
      </c>
      <c r="J57" s="18" t="s">
        <v>501</v>
      </c>
      <c r="L57" s="490" t="s">
        <v>522</v>
      </c>
      <c r="M57" s="11" t="s">
        <v>12</v>
      </c>
      <c r="N57" s="12" t="s">
        <v>12</v>
      </c>
      <c r="O57" s="12" t="s">
        <v>12</v>
      </c>
      <c r="P57" s="13" t="s">
        <v>4</v>
      </c>
      <c r="Q57" s="14" t="s">
        <v>501</v>
      </c>
      <c r="R57" s="17" t="s">
        <v>4</v>
      </c>
      <c r="S57" s="18" t="s">
        <v>501</v>
      </c>
      <c r="T57" s="17" t="s">
        <v>4</v>
      </c>
      <c r="U57" s="500" t="s">
        <v>501</v>
      </c>
    </row>
    <row r="58" spans="1:21" ht="15" thickTop="1" x14ac:dyDescent="0.3">
      <c r="A58" s="334" t="s">
        <v>467</v>
      </c>
      <c r="B58" s="79"/>
      <c r="C58" s="20">
        <f>'Tab4 Domicile'!J$8</f>
        <v>366767</v>
      </c>
      <c r="D58" s="20">
        <f>'Tab4 Domicile'!K$8</f>
        <v>365000</v>
      </c>
      <c r="E58" s="92"/>
      <c r="F58" s="82"/>
      <c r="G58" s="487">
        <f>D58-C58</f>
        <v>-1767</v>
      </c>
      <c r="H58" s="55">
        <f>G58/C58</f>
        <v>-4.8177725913181937E-3</v>
      </c>
      <c r="I58" s="20"/>
      <c r="J58" s="55"/>
      <c r="L58" s="334" t="s">
        <v>467</v>
      </c>
      <c r="M58" s="498"/>
      <c r="N58" s="20">
        <f>'Tab4 Domicile'!O$8</f>
        <v>295920.44</v>
      </c>
      <c r="O58" s="20">
        <f>'Tab4 Domicile'!P$8</f>
        <v>293900</v>
      </c>
      <c r="P58" s="20"/>
      <c r="Q58" s="93"/>
      <c r="R58" s="20">
        <f>O58-N58</f>
        <v>-2020.4400000000023</v>
      </c>
      <c r="S58" s="55">
        <f>R58/N58</f>
        <v>-6.8276459713293288E-3</v>
      </c>
      <c r="T58" s="20"/>
      <c r="U58" s="59"/>
    </row>
    <row r="59" spans="1:21" x14ac:dyDescent="0.3">
      <c r="A59" s="334" t="s">
        <v>304</v>
      </c>
      <c r="B59" s="81"/>
      <c r="C59" s="27">
        <f>'Tab4 Domicile'!J9</f>
        <v>2599286</v>
      </c>
      <c r="D59" s="27">
        <f>'Tab4 Domicile'!K9</f>
        <v>2603100</v>
      </c>
      <c r="E59" s="28"/>
      <c r="F59" s="82"/>
      <c r="G59" s="488">
        <f>D59-C59</f>
        <v>3814</v>
      </c>
      <c r="H59" s="61">
        <f>G59/C59</f>
        <v>1.4673260272243993E-3</v>
      </c>
      <c r="I59" s="27"/>
      <c r="J59" s="61"/>
      <c r="L59" s="334" t="s">
        <v>304</v>
      </c>
      <c r="M59" s="499"/>
      <c r="N59" s="27">
        <f>'Tab4 Domicile'!O9</f>
        <v>2079339.46</v>
      </c>
      <c r="O59" s="27">
        <f>'Tab4 Domicile'!P9</f>
        <v>2085400</v>
      </c>
      <c r="P59" s="27"/>
      <c r="Q59" s="63"/>
      <c r="R59" s="27">
        <f>O59-N59</f>
        <v>6060.5400000000373</v>
      </c>
      <c r="S59" s="61">
        <f>R59/N59</f>
        <v>2.9146467503675601E-3</v>
      </c>
      <c r="T59" s="27"/>
      <c r="U59" s="64"/>
    </row>
    <row r="60" spans="1:21" x14ac:dyDescent="0.3">
      <c r="A60" s="334" t="s">
        <v>305</v>
      </c>
      <c r="B60" s="81"/>
      <c r="C60" s="27">
        <f>'Tab4 Domicile'!J15</f>
        <v>1221429</v>
      </c>
      <c r="D60" s="27">
        <f>'Tab4 Domicile'!K15</f>
        <v>1221400</v>
      </c>
      <c r="E60" s="28"/>
      <c r="F60" s="82"/>
      <c r="G60" s="488">
        <f>D60-C60</f>
        <v>-29</v>
      </c>
      <c r="H60" s="61">
        <f>G60/C60</f>
        <v>-2.3742681727714015E-5</v>
      </c>
      <c r="I60" s="27"/>
      <c r="J60" s="61"/>
      <c r="L60" s="334" t="s">
        <v>305</v>
      </c>
      <c r="M60" s="499"/>
      <c r="N60" s="27">
        <f>'Tab4 Domicile'!O15</f>
        <v>960273.82</v>
      </c>
      <c r="O60" s="27">
        <f>'Tab4 Domicile'!P15</f>
        <v>961700</v>
      </c>
      <c r="P60" s="27"/>
      <c r="Q60" s="63"/>
      <c r="R60" s="27">
        <f>O60-N60</f>
        <v>1426.1800000000512</v>
      </c>
      <c r="S60" s="61">
        <f>R60/N60</f>
        <v>1.485180549856135E-3</v>
      </c>
      <c r="T60" s="27"/>
      <c r="U60" s="64"/>
    </row>
    <row r="61" spans="1:21" x14ac:dyDescent="0.3">
      <c r="A61" s="334" t="s">
        <v>523</v>
      </c>
      <c r="B61" s="90"/>
      <c r="C61" s="56">
        <f>'Tab4 Domicile'!J24+'Tab4 Domicile'!J25+'Tab4 Domicile'!J26</f>
        <v>101198</v>
      </c>
      <c r="D61" s="56">
        <f>'Tab4 Domicile'!K24+'Tab4 Domicile'!K25+'Tab4 Domicile'!K26</f>
        <v>101500</v>
      </c>
      <c r="E61" s="28"/>
      <c r="F61" s="82"/>
      <c r="G61" s="488">
        <f>D61-C61</f>
        <v>302</v>
      </c>
      <c r="H61" s="61">
        <f>G61/C61</f>
        <v>2.9842487005672051E-3</v>
      </c>
      <c r="I61" s="27"/>
      <c r="J61" s="61"/>
      <c r="L61" s="334" t="s">
        <v>523</v>
      </c>
      <c r="M61" s="499"/>
      <c r="N61" s="56">
        <f>'Tab4 Domicile'!O24+'Tab4 Domicile'!O25+'Tab4 Domicile'!O26</f>
        <v>81610.14</v>
      </c>
      <c r="O61" s="56">
        <f>'Tab4 Domicile'!P24+'Tab4 Domicile'!P25+'Tab4 Domicile'!P26</f>
        <v>82000</v>
      </c>
      <c r="P61" s="27"/>
      <c r="Q61" s="63"/>
      <c r="R61" s="27">
        <f>O61-N61</f>
        <v>389.86000000000058</v>
      </c>
      <c r="S61" s="61">
        <f>R61/N61</f>
        <v>4.7771024532000626E-3</v>
      </c>
      <c r="T61" s="27"/>
      <c r="U61" s="64"/>
    </row>
    <row r="62" spans="1:21" ht="15" thickBot="1" x14ac:dyDescent="0.35">
      <c r="A62" s="65" t="s">
        <v>407</v>
      </c>
      <c r="B62" s="96"/>
      <c r="C62" s="373">
        <f>SUM(C58:C61)</f>
        <v>4288680</v>
      </c>
      <c r="D62" s="373">
        <f>SUM(D58:D61)</f>
        <v>4291000</v>
      </c>
      <c r="E62" s="67"/>
      <c r="F62" s="83"/>
      <c r="G62" s="37">
        <f>SUM(G58:G61)</f>
        <v>2320</v>
      </c>
      <c r="H62" s="68">
        <f>G62/C62</f>
        <v>5.4095898971245231E-4</v>
      </c>
      <c r="I62" s="66"/>
      <c r="J62" s="68"/>
      <c r="L62" s="65" t="s">
        <v>407</v>
      </c>
      <c r="M62" s="69"/>
      <c r="N62" s="70">
        <f>SUM(N58:N61)</f>
        <v>3417143.86</v>
      </c>
      <c r="O62" s="66">
        <f>SUM(O58:O61)</f>
        <v>3423000</v>
      </c>
      <c r="P62" s="66"/>
      <c r="Q62" s="72"/>
      <c r="R62" s="66">
        <f>O62-N62</f>
        <v>5856.1400000001304</v>
      </c>
      <c r="S62" s="68">
        <f>R62/N62</f>
        <v>1.7137528415324401E-3</v>
      </c>
      <c r="T62" s="66"/>
      <c r="U62" s="38"/>
    </row>
    <row r="63" spans="1:21" ht="15" thickTop="1" x14ac:dyDescent="0.3"/>
    <row r="65" spans="1:21" ht="15" thickBot="1" x14ac:dyDescent="0.35">
      <c r="A65" s="46" t="s">
        <v>498</v>
      </c>
      <c r="L65" s="46" t="s">
        <v>498</v>
      </c>
      <c r="M65" s="47"/>
    </row>
    <row r="66" spans="1:21" ht="16.8" thickTop="1" thickBot="1" x14ac:dyDescent="0.35">
      <c r="A66" s="50" t="s">
        <v>505</v>
      </c>
      <c r="B66" s="9">
        <v>45291</v>
      </c>
      <c r="C66" s="10">
        <v>45747</v>
      </c>
      <c r="D66" s="10">
        <v>46112</v>
      </c>
      <c r="E66" s="553" t="s">
        <v>106</v>
      </c>
      <c r="F66" s="554"/>
      <c r="G66" s="555" t="s">
        <v>560</v>
      </c>
      <c r="H66" s="556"/>
      <c r="I66" s="551" t="s">
        <v>107</v>
      </c>
      <c r="J66" s="552"/>
      <c r="L66" s="50" t="s">
        <v>506</v>
      </c>
      <c r="M66" s="51" t="s">
        <v>353</v>
      </c>
      <c r="N66" s="51" t="s">
        <v>561</v>
      </c>
      <c r="O66" s="10" t="s">
        <v>562</v>
      </c>
      <c r="P66" s="553" t="s">
        <v>106</v>
      </c>
      <c r="Q66" s="554"/>
      <c r="R66" s="555" t="s">
        <v>560</v>
      </c>
      <c r="S66" s="556"/>
      <c r="T66" s="551" t="s">
        <v>107</v>
      </c>
      <c r="U66" s="552"/>
    </row>
    <row r="67" spans="1:21" ht="15.6" thickTop="1" thickBot="1" x14ac:dyDescent="0.35">
      <c r="A67" s="490" t="s">
        <v>524</v>
      </c>
      <c r="B67" s="485" t="s">
        <v>500</v>
      </c>
      <c r="C67" s="486" t="s">
        <v>500</v>
      </c>
      <c r="D67" s="12" t="s">
        <v>500</v>
      </c>
      <c r="E67" s="13" t="s">
        <v>4</v>
      </c>
      <c r="F67" s="14" t="s">
        <v>5</v>
      </c>
      <c r="G67" s="17" t="s">
        <v>4</v>
      </c>
      <c r="H67" s="18" t="s">
        <v>5</v>
      </c>
      <c r="I67" s="17" t="s">
        <v>500</v>
      </c>
      <c r="J67" s="18" t="s">
        <v>501</v>
      </c>
      <c r="L67" s="490" t="s">
        <v>524</v>
      </c>
      <c r="M67" s="11" t="s">
        <v>12</v>
      </c>
      <c r="N67" s="12" t="s">
        <v>12</v>
      </c>
      <c r="O67" s="12" t="s">
        <v>12</v>
      </c>
      <c r="P67" s="13" t="s">
        <v>4</v>
      </c>
      <c r="Q67" s="14" t="s">
        <v>501</v>
      </c>
      <c r="R67" s="17" t="s">
        <v>4</v>
      </c>
      <c r="S67" s="18" t="s">
        <v>501</v>
      </c>
      <c r="T67" s="17" t="s">
        <v>4</v>
      </c>
      <c r="U67" s="18" t="s">
        <v>501</v>
      </c>
    </row>
    <row r="68" spans="1:21" ht="15" thickTop="1" x14ac:dyDescent="0.3">
      <c r="A68" s="334" t="s">
        <v>525</v>
      </c>
      <c r="B68" s="81">
        <f>SUM('Tabel 7 PC'!H10:H18)</f>
        <v>2640457</v>
      </c>
      <c r="C68" s="20">
        <f>SUM('Tabel 7 PC'!I11:I19)</f>
        <v>3192832</v>
      </c>
      <c r="D68" s="20">
        <f>SUM('Tabel 7 PC'!J11:J19)</f>
        <v>3211000</v>
      </c>
      <c r="E68" s="92">
        <f>C68-B68</f>
        <v>552375</v>
      </c>
      <c r="F68" s="82">
        <f>E68/B68</f>
        <v>0.20919674132167274</v>
      </c>
      <c r="G68" s="487">
        <f>D68-C68</f>
        <v>18168</v>
      </c>
      <c r="H68" s="55">
        <f>G68/C68</f>
        <v>5.6902461513790893E-3</v>
      </c>
      <c r="I68" s="20">
        <f>D68-B68</f>
        <v>570543</v>
      </c>
      <c r="J68" s="55">
        <f>I68/B68</f>
        <v>0.2160773684252385</v>
      </c>
      <c r="L68" s="334" t="s">
        <v>525</v>
      </c>
      <c r="M68" s="499">
        <v>-490061.06</v>
      </c>
      <c r="N68" s="20">
        <f>SUM('Tabel 7 PC'!N11:N19)</f>
        <v>2492662.9900000002</v>
      </c>
      <c r="O68" s="20">
        <f>SUM('Tabel 7 PC'!O11:O19)</f>
        <v>2502800</v>
      </c>
      <c r="P68" s="20">
        <f>N68-M68</f>
        <v>2982724.0500000003</v>
      </c>
      <c r="Q68" s="63">
        <f>P68/M68</f>
        <v>-6.0864334946343224</v>
      </c>
      <c r="R68" s="20">
        <f>O68-N68</f>
        <v>10137.009999999776</v>
      </c>
      <c r="S68" s="55">
        <f>R68/N68</f>
        <v>4.0667390821250869E-3</v>
      </c>
      <c r="T68" s="20">
        <f>O68-M68</f>
        <v>2992861.06</v>
      </c>
      <c r="U68" s="59">
        <f>T68/M68</f>
        <v>-6.1071186925155816</v>
      </c>
    </row>
    <row r="69" spans="1:21" ht="28.2" x14ac:dyDescent="0.3">
      <c r="A69" s="335" t="s">
        <v>526</v>
      </c>
      <c r="B69" s="81">
        <f>'Tabel 7 PC'!H19</f>
        <v>543332</v>
      </c>
      <c r="C69" s="27">
        <f>'Tabel 7 PC'!I20</f>
        <v>1095848</v>
      </c>
      <c r="D69" s="27">
        <f>'Tabel 7 PC'!J20</f>
        <v>1080000</v>
      </c>
      <c r="E69" s="28">
        <f>C69-B69</f>
        <v>552516</v>
      </c>
      <c r="F69" s="82">
        <f>E69/B69</f>
        <v>1.0169031089646845</v>
      </c>
      <c r="G69" s="488">
        <f>D69-C69</f>
        <v>-15848</v>
      </c>
      <c r="H69" s="61">
        <f>G69/C69</f>
        <v>-1.4461859673969383E-2</v>
      </c>
      <c r="I69" s="27">
        <f>D69-B69</f>
        <v>536668</v>
      </c>
      <c r="J69" s="61">
        <f>I69/B69</f>
        <v>0.98773493922684474</v>
      </c>
      <c r="L69" s="335" t="s">
        <v>526</v>
      </c>
      <c r="M69" s="499">
        <v>490061.06</v>
      </c>
      <c r="N69" s="27">
        <f>'Tabel 7 PC'!N20</f>
        <v>924480.87</v>
      </c>
      <c r="O69" s="27">
        <f>'Tabel 7 PC'!O20</f>
        <v>920200</v>
      </c>
      <c r="P69" s="27">
        <f>N69-M69</f>
        <v>434419.81</v>
      </c>
      <c r="Q69" s="63">
        <f>P69/M69</f>
        <v>0.88646057697381631</v>
      </c>
      <c r="R69" s="27">
        <f>O69-N69</f>
        <v>-4280.8699999999953</v>
      </c>
      <c r="S69" s="61">
        <f>R69/N69</f>
        <v>-4.630566341518776E-3</v>
      </c>
      <c r="T69" s="27">
        <f>O69-M69</f>
        <v>430138.94</v>
      </c>
      <c r="U69" s="64">
        <f>T69/M69</f>
        <v>0.87772519612147926</v>
      </c>
    </row>
    <row r="70" spans="1:21" ht="15" thickBot="1" x14ac:dyDescent="0.35">
      <c r="A70" s="65" t="s">
        <v>407</v>
      </c>
      <c r="B70" s="66">
        <f t="shared" ref="B70:C70" si="19">SUM(B68:B69)</f>
        <v>3183789</v>
      </c>
      <c r="C70" s="66">
        <f t="shared" si="19"/>
        <v>4288680</v>
      </c>
      <c r="D70" s="66">
        <f>SUM(D68:D69)</f>
        <v>4291000</v>
      </c>
      <c r="E70" s="67">
        <f>C70-B70</f>
        <v>1104891</v>
      </c>
      <c r="F70" s="83">
        <f>E70/B70</f>
        <v>0.3470365027330643</v>
      </c>
      <c r="G70" s="37">
        <f>SUM(G68:G69)</f>
        <v>2320</v>
      </c>
      <c r="H70" s="68">
        <f>G70/C70</f>
        <v>5.4095898971245231E-4</v>
      </c>
      <c r="I70" s="66">
        <f>SUM(I68:I69)</f>
        <v>1107211</v>
      </c>
      <c r="J70" s="68">
        <f>I70/B70</f>
        <v>0.34776519423868857</v>
      </c>
      <c r="L70" s="65" t="s">
        <v>407</v>
      </c>
      <c r="M70" s="69">
        <f>SUM(M68:M69)</f>
        <v>0</v>
      </c>
      <c r="N70" s="70">
        <f>SUM(N68:N69)</f>
        <v>3417143.8600000003</v>
      </c>
      <c r="O70" s="66">
        <f>SUM(O68:O69)</f>
        <v>3423000</v>
      </c>
      <c r="P70" s="66">
        <f>N70-M70</f>
        <v>3417143.8600000003</v>
      </c>
      <c r="Q70" s="72" t="e">
        <f>P70/M70</f>
        <v>#DIV/0!</v>
      </c>
      <c r="R70" s="66">
        <f>O70-N70</f>
        <v>5856.1399999996647</v>
      </c>
      <c r="S70" s="68">
        <f>R70/N70</f>
        <v>1.7137528415323035E-3</v>
      </c>
      <c r="T70" s="66">
        <f>O70-M70</f>
        <v>3423000</v>
      </c>
      <c r="U70" s="38" t="e">
        <f>T70/M70</f>
        <v>#DIV/0!</v>
      </c>
    </row>
    <row r="71" spans="1:21" ht="15" thickTop="1" x14ac:dyDescent="0.3"/>
    <row r="72" spans="1:21" x14ac:dyDescent="0.3">
      <c r="A72" s="376"/>
      <c r="G72" s="49"/>
      <c r="H72" s="49"/>
      <c r="R72"/>
      <c r="S72"/>
    </row>
    <row r="73" spans="1:21" x14ac:dyDescent="0.3">
      <c r="A73" s="376" t="s">
        <v>527</v>
      </c>
      <c r="G73" s="49"/>
      <c r="H73" s="49"/>
      <c r="R73"/>
      <c r="S73"/>
    </row>
    <row r="74" spans="1:21" ht="15" thickBot="1" x14ac:dyDescent="0.35">
      <c r="A74" s="46" t="s">
        <v>0</v>
      </c>
      <c r="B74" s="47"/>
      <c r="G74" s="49"/>
      <c r="H74" s="49"/>
      <c r="L74" s="46" t="s">
        <v>0</v>
      </c>
      <c r="M74" s="47"/>
      <c r="R74"/>
      <c r="S74"/>
    </row>
    <row r="75" spans="1:21" ht="16.8" thickTop="1" thickBot="1" x14ac:dyDescent="0.35">
      <c r="A75" s="50" t="s">
        <v>505</v>
      </c>
      <c r="B75" s="9">
        <v>45291</v>
      </c>
      <c r="C75" s="10">
        <v>45747</v>
      </c>
      <c r="D75" s="10">
        <v>46112</v>
      </c>
      <c r="E75" s="553" t="s">
        <v>106</v>
      </c>
      <c r="F75" s="554"/>
      <c r="G75" s="555" t="s">
        <v>560</v>
      </c>
      <c r="H75" s="556"/>
      <c r="I75" s="551" t="s">
        <v>107</v>
      </c>
      <c r="J75" s="552"/>
      <c r="L75" s="50" t="s">
        <v>506</v>
      </c>
      <c r="M75" s="51" t="s">
        <v>353</v>
      </c>
      <c r="N75" s="51" t="s">
        <v>561</v>
      </c>
      <c r="O75" s="10" t="s">
        <v>562</v>
      </c>
      <c r="P75" s="553" t="s">
        <v>106</v>
      </c>
      <c r="Q75" s="554"/>
      <c r="R75" s="555" t="s">
        <v>560</v>
      </c>
      <c r="S75" s="556"/>
      <c r="T75" s="551" t="s">
        <v>107</v>
      </c>
      <c r="U75" s="552"/>
    </row>
    <row r="76" spans="1:21" ht="29.4" thickTop="1" thickBot="1" x14ac:dyDescent="0.35">
      <c r="A76" s="368" t="s">
        <v>528</v>
      </c>
      <c r="B76" s="485" t="s">
        <v>500</v>
      </c>
      <c r="C76" s="486" t="s">
        <v>500</v>
      </c>
      <c r="D76" s="12" t="s">
        <v>500</v>
      </c>
      <c r="E76" s="13" t="s">
        <v>4</v>
      </c>
      <c r="F76" s="14" t="s">
        <v>5</v>
      </c>
      <c r="G76" s="15" t="s">
        <v>4</v>
      </c>
      <c r="H76" s="16" t="s">
        <v>5</v>
      </c>
      <c r="I76" s="17" t="s">
        <v>4</v>
      </c>
      <c r="J76" s="18" t="s">
        <v>5</v>
      </c>
      <c r="L76" s="368" t="s">
        <v>528</v>
      </c>
      <c r="M76" s="11" t="s">
        <v>12</v>
      </c>
      <c r="N76" s="52" t="s">
        <v>12</v>
      </c>
      <c r="O76" s="12" t="s">
        <v>12</v>
      </c>
      <c r="P76" s="13" t="s">
        <v>4</v>
      </c>
      <c r="Q76" s="14" t="s">
        <v>5</v>
      </c>
      <c r="R76" s="13" t="s">
        <v>4</v>
      </c>
      <c r="S76" s="14" t="s">
        <v>5</v>
      </c>
      <c r="T76" s="13" t="s">
        <v>4</v>
      </c>
      <c r="U76" s="18" t="s">
        <v>5</v>
      </c>
    </row>
    <row r="77" spans="1:21" ht="15" thickTop="1" x14ac:dyDescent="0.3">
      <c r="A77" s="334" t="s">
        <v>331</v>
      </c>
      <c r="B77" s="79"/>
      <c r="C77" s="20">
        <f>'Tab8 Intérim classique'!E8</f>
        <v>499</v>
      </c>
      <c r="D77" s="20">
        <f>'Tab8 Intérim classique'!F8</f>
        <v>550</v>
      </c>
      <c r="E77" s="20"/>
      <c r="F77" s="22"/>
      <c r="G77" s="23">
        <f>D77-C77</f>
        <v>51</v>
      </c>
      <c r="H77" s="54">
        <f t="shared" ref="H77:H82" si="20">G77/C77</f>
        <v>0.10220440881763528</v>
      </c>
      <c r="I77" s="20"/>
      <c r="J77" s="55"/>
      <c r="L77" s="334" t="s">
        <v>331</v>
      </c>
      <c r="M77" s="79"/>
      <c r="N77" s="20">
        <f>'Tab8 Intérim classique'!J8</f>
        <v>338.97</v>
      </c>
      <c r="O77" s="20">
        <f>'Tab8 Intérim classique'!K8</f>
        <v>390</v>
      </c>
      <c r="P77" s="20"/>
      <c r="Q77" s="58"/>
      <c r="R77" s="25">
        <f t="shared" ref="R77:R82" si="21">O77-N77</f>
        <v>51.029999999999973</v>
      </c>
      <c r="S77" s="54">
        <f t="shared" ref="S77:S82" si="22">R77/N77</f>
        <v>0.1505442959553942</v>
      </c>
      <c r="T77" s="20"/>
      <c r="U77" s="59"/>
    </row>
    <row r="78" spans="1:21" x14ac:dyDescent="0.3">
      <c r="A78" s="334" t="s">
        <v>342</v>
      </c>
      <c r="B78" s="81"/>
      <c r="C78" s="27">
        <f>'Tab8 Intérim classique'!E9</f>
        <v>37735</v>
      </c>
      <c r="D78" s="27">
        <f>'Tab8 Intérim classique'!F9</f>
        <v>37270</v>
      </c>
      <c r="E78" s="27"/>
      <c r="F78" s="82"/>
      <c r="G78" s="30">
        <f>D78-C78</f>
        <v>-465</v>
      </c>
      <c r="H78" s="60">
        <f t="shared" si="20"/>
        <v>-1.2322777262488406E-2</v>
      </c>
      <c r="I78" s="27"/>
      <c r="J78" s="61"/>
      <c r="L78" s="334" t="s">
        <v>342</v>
      </c>
      <c r="M78" s="81"/>
      <c r="N78" s="27">
        <f>'Tab8 Intérim classique'!J9</f>
        <v>31714.140000000003</v>
      </c>
      <c r="O78" s="27">
        <f>'Tab8 Intérim classique'!K9</f>
        <v>31070</v>
      </c>
      <c r="P78" s="27"/>
      <c r="Q78" s="63"/>
      <c r="R78" s="32">
        <f t="shared" si="21"/>
        <v>-644.14000000000306</v>
      </c>
      <c r="S78" s="60">
        <f t="shared" si="22"/>
        <v>-2.0310814040677218E-2</v>
      </c>
      <c r="T78" s="27"/>
      <c r="U78" s="64"/>
    </row>
    <row r="79" spans="1:21" x14ac:dyDescent="0.3">
      <c r="A79" s="334" t="s">
        <v>343</v>
      </c>
      <c r="B79" s="81"/>
      <c r="C79" s="27">
        <f>'Tab8 Intérim classique'!E12</f>
        <v>59006</v>
      </c>
      <c r="D79" s="27">
        <f>'Tab8 Intérim classique'!F12</f>
        <v>55800</v>
      </c>
      <c r="E79" s="27"/>
      <c r="F79" s="82"/>
      <c r="G79" s="30">
        <f>D79-C79</f>
        <v>-3206</v>
      </c>
      <c r="H79" s="60">
        <f t="shared" si="20"/>
        <v>-5.4333457614479885E-2</v>
      </c>
      <c r="I79" s="27"/>
      <c r="J79" s="61"/>
      <c r="L79" s="334" t="s">
        <v>343</v>
      </c>
      <c r="M79" s="81"/>
      <c r="N79" s="27">
        <f>'Tab8 Intérim classique'!J12</f>
        <v>44333.81</v>
      </c>
      <c r="O79" s="27">
        <f>'Tab8 Intérim classique'!K12</f>
        <v>40900</v>
      </c>
      <c r="P79" s="27"/>
      <c r="Q79" s="63"/>
      <c r="R79" s="32">
        <f t="shared" si="21"/>
        <v>-3433.8099999999977</v>
      </c>
      <c r="S79" s="60">
        <f t="shared" si="22"/>
        <v>-7.7453528131238847E-2</v>
      </c>
      <c r="T79" s="27"/>
      <c r="U79" s="64"/>
    </row>
    <row r="80" spans="1:21" x14ac:dyDescent="0.3">
      <c r="A80" s="334" t="s">
        <v>344</v>
      </c>
      <c r="B80" s="81"/>
      <c r="C80" s="56">
        <f>'Tab8 Intérim classique'!E18</f>
        <v>8617</v>
      </c>
      <c r="D80" s="56">
        <f>'Tab8 Intérim classique'!F18</f>
        <v>7790</v>
      </c>
      <c r="E80" s="27"/>
      <c r="F80" s="82"/>
      <c r="G80" s="30">
        <f>D80-C80</f>
        <v>-827</v>
      </c>
      <c r="H80" s="60">
        <f t="shared" si="20"/>
        <v>-9.5973076476732047E-2</v>
      </c>
      <c r="I80" s="27"/>
      <c r="J80" s="61"/>
      <c r="L80" s="334" t="s">
        <v>344</v>
      </c>
      <c r="M80" s="81"/>
      <c r="N80" s="56">
        <f>'Tab8 Intérim classique'!J18</f>
        <v>4856.4799999999996</v>
      </c>
      <c r="O80" s="56">
        <f>'Tab8 Intérim classique'!K18</f>
        <v>4360</v>
      </c>
      <c r="P80" s="27"/>
      <c r="Q80" s="63"/>
      <c r="R80" s="32">
        <f t="shared" si="21"/>
        <v>-496.47999999999956</v>
      </c>
      <c r="S80" s="60">
        <f t="shared" si="22"/>
        <v>-0.10223042203406575</v>
      </c>
      <c r="T80" s="27"/>
      <c r="U80" s="64"/>
    </row>
    <row r="81" spans="1:21" x14ac:dyDescent="0.3">
      <c r="A81" s="334" t="s">
        <v>302</v>
      </c>
      <c r="B81" s="81"/>
      <c r="C81" s="56">
        <f>'Tab8 Intérim classique'!E22</f>
        <v>1451</v>
      </c>
      <c r="D81" s="56">
        <f>'Tab8 Intérim classique'!F22</f>
        <v>1360</v>
      </c>
      <c r="E81" s="27"/>
      <c r="F81" s="82"/>
      <c r="G81" s="30">
        <f>D81-C81</f>
        <v>-91</v>
      </c>
      <c r="H81" s="60">
        <f t="shared" si="20"/>
        <v>-6.2715368711233635E-2</v>
      </c>
      <c r="I81" s="370"/>
      <c r="J81" s="371"/>
      <c r="L81" s="334" t="s">
        <v>302</v>
      </c>
      <c r="M81" s="81"/>
      <c r="N81" s="56">
        <f>'Tab8 Intérim classique'!J22</f>
        <v>798.29</v>
      </c>
      <c r="O81" s="56">
        <f>'Tab8 Intérim classique'!K22</f>
        <v>730</v>
      </c>
      <c r="P81" s="27"/>
      <c r="Q81" s="63"/>
      <c r="R81" s="32">
        <f t="shared" si="21"/>
        <v>-68.289999999999964</v>
      </c>
      <c r="S81" s="60">
        <f t="shared" si="22"/>
        <v>-8.5545353192448811E-2</v>
      </c>
      <c r="T81" s="370"/>
      <c r="U81" s="372"/>
    </row>
    <row r="82" spans="1:21" ht="15" thickBot="1" x14ac:dyDescent="0.35">
      <c r="A82" s="65" t="s">
        <v>15</v>
      </c>
      <c r="B82" s="96"/>
      <c r="C82" s="373">
        <f>SUM(C77:C81)</f>
        <v>107308</v>
      </c>
      <c r="D82" s="373">
        <f>SUM(D77:F81)</f>
        <v>102770</v>
      </c>
      <c r="E82" s="373"/>
      <c r="F82" s="83"/>
      <c r="G82" s="37">
        <f>SUM(G77:G80)</f>
        <v>-4447</v>
      </c>
      <c r="H82" s="68">
        <f t="shared" si="20"/>
        <v>-4.1441458232377826E-2</v>
      </c>
      <c r="I82" s="66"/>
      <c r="J82" s="68"/>
      <c r="L82" s="65" t="s">
        <v>15</v>
      </c>
      <c r="M82" s="96"/>
      <c r="N82" s="373">
        <f>SUM(N77:N81)</f>
        <v>82041.689999999988</v>
      </c>
      <c r="O82" s="373">
        <f>SUM(O77:Q81)</f>
        <v>77450</v>
      </c>
      <c r="P82" s="373"/>
      <c r="Q82" s="374"/>
      <c r="R82" s="373">
        <f t="shared" si="21"/>
        <v>-4591.6899999999878</v>
      </c>
      <c r="S82" s="375">
        <f t="shared" si="22"/>
        <v>-5.5967764681590405E-2</v>
      </c>
      <c r="T82" s="66"/>
      <c r="U82" s="38"/>
    </row>
    <row r="83" spans="1:21" ht="15" thickTop="1" x14ac:dyDescent="0.3">
      <c r="G83" s="49"/>
      <c r="H83" s="49"/>
      <c r="R83"/>
      <c r="S83"/>
    </row>
    <row r="84" spans="1:21" x14ac:dyDescent="0.3">
      <c r="G84" s="49"/>
      <c r="H84" s="49"/>
      <c r="R84"/>
      <c r="S84"/>
    </row>
    <row r="85" spans="1:21" x14ac:dyDescent="0.3">
      <c r="A85" s="376" t="s">
        <v>529</v>
      </c>
      <c r="G85" s="49"/>
      <c r="H85" s="49"/>
      <c r="R85"/>
      <c r="S85"/>
    </row>
    <row r="86" spans="1:21" ht="15" thickBot="1" x14ac:dyDescent="0.35">
      <c r="A86" s="46" t="s">
        <v>0</v>
      </c>
      <c r="B86" s="47"/>
      <c r="G86" s="49"/>
      <c r="H86" s="49"/>
      <c r="L86" s="46" t="s">
        <v>0</v>
      </c>
      <c r="M86" s="47"/>
      <c r="R86"/>
      <c r="S86"/>
    </row>
    <row r="87" spans="1:21" ht="16.8" thickTop="1" thickBot="1" x14ac:dyDescent="0.35">
      <c r="A87" s="50" t="s">
        <v>505</v>
      </c>
      <c r="B87" s="9">
        <v>45291</v>
      </c>
      <c r="C87" s="10">
        <v>45747</v>
      </c>
      <c r="D87" s="10">
        <v>46112</v>
      </c>
      <c r="E87" s="553" t="s">
        <v>106</v>
      </c>
      <c r="F87" s="554"/>
      <c r="G87" s="555" t="s">
        <v>560</v>
      </c>
      <c r="H87" s="556"/>
      <c r="I87" s="551" t="s">
        <v>107</v>
      </c>
      <c r="J87" s="552"/>
      <c r="L87" s="50" t="s">
        <v>506</v>
      </c>
      <c r="M87" s="51" t="s">
        <v>353</v>
      </c>
      <c r="N87" s="51" t="s">
        <v>561</v>
      </c>
      <c r="O87" s="10" t="s">
        <v>562</v>
      </c>
      <c r="P87" s="553" t="s">
        <v>106</v>
      </c>
      <c r="Q87" s="554"/>
      <c r="R87" s="555" t="s">
        <v>560</v>
      </c>
      <c r="S87" s="556"/>
    </row>
    <row r="88" spans="1:21" ht="29.4" thickTop="1" thickBot="1" x14ac:dyDescent="0.35">
      <c r="A88" s="368" t="s">
        <v>528</v>
      </c>
      <c r="B88" s="485" t="s">
        <v>500</v>
      </c>
      <c r="C88" s="486" t="s">
        <v>500</v>
      </c>
      <c r="D88" s="12" t="s">
        <v>500</v>
      </c>
      <c r="E88" s="13" t="s">
        <v>4</v>
      </c>
      <c r="F88" s="14" t="s">
        <v>5</v>
      </c>
      <c r="G88" s="15" t="s">
        <v>4</v>
      </c>
      <c r="H88" s="16" t="s">
        <v>5</v>
      </c>
      <c r="I88" s="17" t="s">
        <v>4</v>
      </c>
      <c r="J88" s="18" t="s">
        <v>5</v>
      </c>
      <c r="L88" s="368" t="s">
        <v>528</v>
      </c>
      <c r="M88" s="11" t="s">
        <v>12</v>
      </c>
      <c r="N88" s="52" t="s">
        <v>12</v>
      </c>
      <c r="O88" s="12" t="s">
        <v>12</v>
      </c>
      <c r="P88" s="13" t="s">
        <v>4</v>
      </c>
      <c r="Q88" s="14" t="s">
        <v>5</v>
      </c>
      <c r="R88" s="13" t="s">
        <v>4</v>
      </c>
      <c r="S88" s="14" t="s">
        <v>5</v>
      </c>
    </row>
    <row r="89" spans="1:21" ht="15" thickTop="1" x14ac:dyDescent="0.3">
      <c r="A89" s="334" t="s">
        <v>331</v>
      </c>
      <c r="B89" s="79"/>
      <c r="C89" s="20">
        <f>'Tabel 9 bijz uitzend'!D8</f>
        <v>409</v>
      </c>
      <c r="D89" s="20">
        <f>'Tabel 9 bijz uitzend'!E8</f>
        <v>450</v>
      </c>
      <c r="E89" s="21"/>
      <c r="F89" s="22"/>
      <c r="G89" s="23">
        <f>D89-C89</f>
        <v>41</v>
      </c>
      <c r="H89" s="54">
        <f t="shared" ref="H89:H94" si="23">G89/C89</f>
        <v>0.10024449877750612</v>
      </c>
      <c r="I89" s="20"/>
      <c r="J89" s="55"/>
      <c r="L89" s="334" t="s">
        <v>331</v>
      </c>
      <c r="M89" s="79"/>
      <c r="N89" s="20">
        <f>'Tabel 9 bijz uitzend'!I8</f>
        <v>240.95</v>
      </c>
      <c r="O89" s="20">
        <f>'Tabel 9 bijz uitzend'!J8</f>
        <v>250</v>
      </c>
      <c r="P89" s="20"/>
      <c r="Q89" s="58"/>
      <c r="R89" s="25">
        <f t="shared" ref="R89:R93" si="24">O89-N89</f>
        <v>9.0500000000000114</v>
      </c>
      <c r="S89" s="54">
        <f t="shared" ref="S89:S94" si="25">R89/N89</f>
        <v>3.7559659680431672E-2</v>
      </c>
    </row>
    <row r="90" spans="1:21" x14ac:dyDescent="0.3">
      <c r="A90" s="334" t="s">
        <v>342</v>
      </c>
      <c r="B90" s="81"/>
      <c r="C90" s="27">
        <f>'Tabel 9 bijz uitzend'!D9</f>
        <v>2137</v>
      </c>
      <c r="D90" s="27">
        <f>'Tabel 9 bijz uitzend'!E9</f>
        <v>2630</v>
      </c>
      <c r="E90" s="28"/>
      <c r="F90" s="82"/>
      <c r="G90" s="30">
        <f>D90-C90</f>
        <v>493</v>
      </c>
      <c r="H90" s="60">
        <f t="shared" si="23"/>
        <v>0.23069723912026205</v>
      </c>
      <c r="I90" s="27"/>
      <c r="J90" s="61"/>
      <c r="L90" s="334" t="s">
        <v>342</v>
      </c>
      <c r="M90" s="81"/>
      <c r="N90" s="27">
        <f>'Tabel 9 bijz uitzend'!I9</f>
        <v>573.5200000000001</v>
      </c>
      <c r="O90" s="27">
        <f>'Tabel 9 bijz uitzend'!J9</f>
        <v>730</v>
      </c>
      <c r="P90" s="27"/>
      <c r="Q90" s="63"/>
      <c r="R90" s="32">
        <f t="shared" si="24"/>
        <v>156.4799999999999</v>
      </c>
      <c r="S90" s="60">
        <f t="shared" si="25"/>
        <v>0.27284140047426397</v>
      </c>
    </row>
    <row r="91" spans="1:21" x14ac:dyDescent="0.3">
      <c r="A91" s="334" t="s">
        <v>343</v>
      </c>
      <c r="B91" s="81"/>
      <c r="C91" s="27">
        <f>'Tabel 9 bijz uitzend'!D10</f>
        <v>21893</v>
      </c>
      <c r="D91" s="27">
        <f>'Tabel 9 bijz uitzend'!E10</f>
        <v>26290</v>
      </c>
      <c r="E91" s="28"/>
      <c r="F91" s="82"/>
      <c r="G91" s="30">
        <f>D91-C91</f>
        <v>4397</v>
      </c>
      <c r="H91" s="60">
        <f t="shared" si="23"/>
        <v>0.20084045128579911</v>
      </c>
      <c r="I91" s="27"/>
      <c r="J91" s="61"/>
      <c r="L91" s="334" t="s">
        <v>343</v>
      </c>
      <c r="M91" s="81"/>
      <c r="N91" s="27">
        <f>'Tabel 9 bijz uitzend'!I10</f>
        <v>5919.8300000000008</v>
      </c>
      <c r="O91" s="27">
        <f>'Tabel 9 bijz uitzend'!J10</f>
        <v>6990</v>
      </c>
      <c r="P91" s="27"/>
      <c r="Q91" s="63"/>
      <c r="R91" s="32">
        <f t="shared" si="24"/>
        <v>1070.1699999999992</v>
      </c>
      <c r="S91" s="60">
        <f t="shared" si="25"/>
        <v>0.18077715069520561</v>
      </c>
    </row>
    <row r="92" spans="1:21" x14ac:dyDescent="0.3">
      <c r="A92" s="334" t="s">
        <v>344</v>
      </c>
      <c r="B92" s="81"/>
      <c r="C92" s="56">
        <f>'Tabel 9 bijz uitzend'!D11</f>
        <v>2670</v>
      </c>
      <c r="D92" s="56">
        <f>'Tabel 9 bijz uitzend'!E11</f>
        <v>3220</v>
      </c>
      <c r="E92" s="28"/>
      <c r="F92" s="82"/>
      <c r="G92" s="30">
        <f>D92-C92</f>
        <v>550</v>
      </c>
      <c r="H92" s="60">
        <f t="shared" si="23"/>
        <v>0.20599250936329588</v>
      </c>
      <c r="I92" s="27"/>
      <c r="J92" s="61"/>
      <c r="L92" s="334" t="s">
        <v>344</v>
      </c>
      <c r="M92" s="81"/>
      <c r="N92" s="56">
        <f>'Tabel 9 bijz uitzend'!I11</f>
        <v>654.98</v>
      </c>
      <c r="O92" s="56">
        <f>'Tabel 9 bijz uitzend'!J11</f>
        <v>760</v>
      </c>
      <c r="P92" s="27"/>
      <c r="Q92" s="63"/>
      <c r="R92" s="32">
        <f t="shared" si="24"/>
        <v>105.01999999999998</v>
      </c>
      <c r="S92" s="60">
        <f t="shared" si="25"/>
        <v>0.16034077376408437</v>
      </c>
    </row>
    <row r="93" spans="1:21" x14ac:dyDescent="0.3">
      <c r="A93" s="334" t="s">
        <v>302</v>
      </c>
      <c r="B93" s="81"/>
      <c r="C93" s="56">
        <f>'Tabel 9 bijz uitzend'!D12</f>
        <v>112</v>
      </c>
      <c r="D93" s="56">
        <f>'Tabel 9 bijz uitzend'!E12</f>
        <v>190</v>
      </c>
      <c r="E93" s="28"/>
      <c r="F93" s="82"/>
      <c r="G93" s="30">
        <f>D93-C93</f>
        <v>78</v>
      </c>
      <c r="H93" s="60">
        <f t="shared" si="23"/>
        <v>0.6964285714285714</v>
      </c>
      <c r="I93" s="370"/>
      <c r="J93" s="371"/>
      <c r="L93" s="334" t="s">
        <v>302</v>
      </c>
      <c r="M93" s="81"/>
      <c r="N93" s="56">
        <f>'Tabel 9 bijz uitzend'!I12</f>
        <v>66.900000000000006</v>
      </c>
      <c r="O93" s="56">
        <f>'Tabel 9 bijz uitzend'!J12</f>
        <v>80</v>
      </c>
      <c r="P93" s="27"/>
      <c r="Q93" s="63"/>
      <c r="R93" s="32">
        <f t="shared" si="24"/>
        <v>13.099999999999994</v>
      </c>
      <c r="S93" s="60">
        <f t="shared" si="25"/>
        <v>0.19581464872944684</v>
      </c>
    </row>
    <row r="94" spans="1:21" ht="15" thickBot="1" x14ac:dyDescent="0.35">
      <c r="A94" s="65" t="s">
        <v>15</v>
      </c>
      <c r="B94" s="96"/>
      <c r="C94" s="70">
        <f>SUM(C89:C93)</f>
        <v>27221</v>
      </c>
      <c r="D94" s="70">
        <f>SUM(D89:D93)</f>
        <v>32780</v>
      </c>
      <c r="E94" s="67"/>
      <c r="F94" s="83"/>
      <c r="G94" s="37">
        <f>SUM(G89:G93)</f>
        <v>5559</v>
      </c>
      <c r="H94" s="68">
        <f t="shared" si="23"/>
        <v>0.20421733220675214</v>
      </c>
      <c r="I94" s="66"/>
      <c r="J94" s="68"/>
      <c r="L94" s="65" t="s">
        <v>15</v>
      </c>
      <c r="M94" s="96"/>
      <c r="N94" s="70">
        <f>SUM(N89:N93)</f>
        <v>7456.18</v>
      </c>
      <c r="O94" s="70">
        <f>SUM(O89:O93)</f>
        <v>8810</v>
      </c>
      <c r="P94" s="373"/>
      <c r="Q94" s="374"/>
      <c r="R94" s="373">
        <f>SUM(R89:R93)</f>
        <v>1353.819999999999</v>
      </c>
      <c r="S94" s="375">
        <f t="shared" si="25"/>
        <v>0.18157018741500325</v>
      </c>
    </row>
    <row r="95" spans="1:21" ht="15" thickTop="1" x14ac:dyDescent="0.3"/>
  </sheetData>
  <mergeCells count="58">
    <mergeCell ref="G28:H28"/>
    <mergeCell ref="I28:J28"/>
    <mergeCell ref="A1:U1"/>
    <mergeCell ref="A4:A5"/>
    <mergeCell ref="E4:F4"/>
    <mergeCell ref="G4:H4"/>
    <mergeCell ref="I4:J4"/>
    <mergeCell ref="T11:U11"/>
    <mergeCell ref="E18:F18"/>
    <mergeCell ref="G18:H18"/>
    <mergeCell ref="I18:J18"/>
    <mergeCell ref="P18:Q18"/>
    <mergeCell ref="R18:S18"/>
    <mergeCell ref="T18:U18"/>
    <mergeCell ref="E11:F11"/>
    <mergeCell ref="G11:H11"/>
    <mergeCell ref="I11:J11"/>
    <mergeCell ref="P11:Q11"/>
    <mergeCell ref="R11:S11"/>
    <mergeCell ref="P28:Q28"/>
    <mergeCell ref="R28:S28"/>
    <mergeCell ref="E47:F47"/>
    <mergeCell ref="G47:H47"/>
    <mergeCell ref="I47:J47"/>
    <mergeCell ref="P47:Q47"/>
    <mergeCell ref="R47:S47"/>
    <mergeCell ref="G37:H37"/>
    <mergeCell ref="I37:J37"/>
    <mergeCell ref="P37:Q37"/>
    <mergeCell ref="R37:S37"/>
    <mergeCell ref="T37:U37"/>
    <mergeCell ref="T28:U28"/>
    <mergeCell ref="E28:F28"/>
    <mergeCell ref="T66:U66"/>
    <mergeCell ref="E56:F56"/>
    <mergeCell ref="G56:H56"/>
    <mergeCell ref="I56:J56"/>
    <mergeCell ref="P56:Q56"/>
    <mergeCell ref="R56:S56"/>
    <mergeCell ref="T56:U56"/>
    <mergeCell ref="E66:F66"/>
    <mergeCell ref="G66:H66"/>
    <mergeCell ref="I66:J66"/>
    <mergeCell ref="P66:Q66"/>
    <mergeCell ref="R66:S66"/>
    <mergeCell ref="T47:U47"/>
    <mergeCell ref="E37:F37"/>
    <mergeCell ref="R75:S75"/>
    <mergeCell ref="T75:U75"/>
    <mergeCell ref="E87:F87"/>
    <mergeCell ref="G87:H87"/>
    <mergeCell ref="I87:J87"/>
    <mergeCell ref="P87:Q87"/>
    <mergeCell ref="R87:S87"/>
    <mergeCell ref="E75:F75"/>
    <mergeCell ref="G75:H75"/>
    <mergeCell ref="I75:J75"/>
    <mergeCell ref="P75:Q75"/>
  </mergeCells>
  <hyperlinks>
    <hyperlink ref="A3" location="'Tableau 1 age_sexe'!A1" display="plus d'info" xr:uid="{E884BA89-B7B6-4BB7-8E3A-A398F85F7211}"/>
    <hyperlink ref="A10" location="'Tabel 1 lftd_sexe'!A1" display="plus d'info" xr:uid="{B44F8958-AB86-441E-9A53-39EB707A4DE8}"/>
    <hyperlink ref="A27" location="'Tab2 Activité_NACE'!A1" display="plus d'info" xr:uid="{9D762373-0DEC-408A-9EF7-4B273C5575C5}"/>
    <hyperlink ref="A36" location="'Tab3 Sect_Stat'!A1" display="plus d'info" xr:uid="{BD1B001E-6BEE-4186-82FE-F7C64E4E5210}"/>
    <hyperlink ref="L10" location="'Tabel 1 lftd_sexe'!A1" display="plus d'info" xr:uid="{CAADF9D5-682E-4361-8609-6D60EB24CE9E}"/>
    <hyperlink ref="A17" location="'Tabel 1 lftd_sexe'!A1" display="plus d'info" xr:uid="{B1A7EFF5-7168-428B-B007-96DCDE17CEF1}"/>
    <hyperlink ref="L17" location="'Tabel 1 lftd_sexe'!A1" display="plus d'info" xr:uid="{0017ED50-E639-4ED3-A101-4B33926F616A}"/>
    <hyperlink ref="L27" location="'Tab2 Activité_NACE'!A1" display="plus d'info" xr:uid="{7BE17436-53D9-4BB2-90AA-8C381ABFB75F}"/>
    <hyperlink ref="L36" location="'Tab3 Sect_Stat'!A1" display="plus d'info" xr:uid="{75F34CC7-AA88-48C8-B655-B99D2F98CC83}"/>
    <hyperlink ref="A46" location="'Tab5 Type_Prest'!A1" display="plus d'info" xr:uid="{07254A6E-2C92-408E-9A87-518133FAED0F}"/>
    <hyperlink ref="L46" location="'Tab5 Type_Prest'!A1" display="plus d'info" xr:uid="{A19C1E1F-A1E3-4AE5-AF93-8078CD89FB15}"/>
    <hyperlink ref="A55" location="'Tab4 Domicile'!A1" display="plus d'info" xr:uid="{DA6D2D20-1726-4CE4-ABD5-C62F9663CDCB}"/>
    <hyperlink ref="L55" location="'Tab4 Domicile'!A1" display="plus d'info" xr:uid="{8D0FA502-3D49-4952-8549-815999057A0D}"/>
    <hyperlink ref="A65" location="'Tab7 Comm_Paritaire'!A1" display="plus d'info" xr:uid="{7A28BCA3-D86A-4D6F-8F9C-3B6BD2735168}"/>
    <hyperlink ref="L65" location="'Tab7 Comm_Paritaire'!A1" display="plus d'info" xr:uid="{63960DDF-3C50-4E28-95ED-2D55CF9B499E}"/>
    <hyperlink ref="A74" location="'Tabel 8 klas uitzend'!A1" display="meer info" xr:uid="{47C7039C-9FA7-4561-9839-A9B08CA0AD54}"/>
    <hyperlink ref="L74" location="'Tabel 8 klas uitzend'!A1" display="meer info" xr:uid="{F200EA29-AFCE-4349-B212-7CDEE61E3A98}"/>
    <hyperlink ref="A86" location="'Tabel 9 bijz uitzend'!A1" display="meer info" xr:uid="{BA3ECEBC-A296-43EB-B97F-20C539CC4901}"/>
    <hyperlink ref="L86" location="'Tabel 9 bijz uitzend'!A1" display="meer info" xr:uid="{43595C67-DC9A-47C4-9EFB-B2D57477E610}"/>
  </hyperlink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B4824-4C97-416D-A0D4-E10C189540F8}">
  <sheetPr>
    <tabColor rgb="FF92D050"/>
  </sheetPr>
  <dimension ref="A1:V62"/>
  <sheetViews>
    <sheetView topLeftCell="A32" workbookViewId="0">
      <selection activeCell="L60" sqref="L60"/>
    </sheetView>
  </sheetViews>
  <sheetFormatPr defaultColWidth="8.88671875" defaultRowHeight="13.8" x14ac:dyDescent="0.25"/>
  <cols>
    <col min="1" max="1" width="13.6640625" style="76" customWidth="1"/>
    <col min="2" max="2" width="0.109375" style="76" customWidth="1"/>
    <col min="3" max="3" width="13.6640625" style="76" customWidth="1"/>
    <col min="4" max="4" width="11.109375" style="76" customWidth="1"/>
    <col min="5" max="5" width="9" style="97" bestFit="1" customWidth="1"/>
    <col min="6" max="6" width="10.109375" style="97" customWidth="1"/>
    <col min="7" max="7" width="8.109375" style="97" customWidth="1"/>
    <col min="8" max="8" width="7.88671875" style="97" customWidth="1"/>
    <col min="9" max="9" width="9.88671875" style="97" customWidth="1"/>
    <col min="10" max="11" width="10.109375" style="97" customWidth="1"/>
    <col min="12" max="12" width="8.109375" style="76" customWidth="1"/>
    <col min="13" max="13" width="7.88671875" style="76" customWidth="1"/>
    <col min="14" max="14" width="9.44140625" style="76" customWidth="1"/>
    <col min="15" max="15" width="10.109375" style="97" customWidth="1"/>
    <col min="16" max="16" width="10.5546875" style="97" customWidth="1"/>
    <col min="17" max="17" width="8.109375" style="76" customWidth="1"/>
    <col min="18" max="20" width="7.88671875" style="76" customWidth="1"/>
    <col min="21" max="16384" width="8.88671875" style="76"/>
  </cols>
  <sheetData>
    <row r="1" spans="1:22" ht="14.4" x14ac:dyDescent="0.3">
      <c r="A1" s="2" t="s">
        <v>47</v>
      </c>
      <c r="D1"/>
      <c r="E1"/>
      <c r="F1"/>
    </row>
    <row r="2" spans="1:22" s="98" customFormat="1" ht="20.399999999999999" x14ac:dyDescent="0.35">
      <c r="B2" s="99"/>
      <c r="C2" s="99"/>
      <c r="D2"/>
      <c r="E2"/>
      <c r="F2"/>
      <c r="G2" s="343"/>
      <c r="H2" s="99"/>
      <c r="I2"/>
      <c r="J2"/>
      <c r="K2"/>
      <c r="L2" s="343"/>
      <c r="N2"/>
      <c r="O2"/>
      <c r="P2"/>
      <c r="Q2" s="343"/>
    </row>
    <row r="3" spans="1:22" s="98" customFormat="1" ht="20.399999999999999" x14ac:dyDescent="0.35">
      <c r="B3" s="99"/>
      <c r="C3" s="99"/>
      <c r="D3" s="102"/>
      <c r="E3" s="102"/>
      <c r="F3" s="102"/>
      <c r="G3" s="99"/>
      <c r="H3" s="99"/>
      <c r="I3" s="102"/>
      <c r="J3" s="102"/>
      <c r="K3" s="102"/>
      <c r="N3" s="102"/>
      <c r="O3" s="102"/>
      <c r="P3" s="102"/>
    </row>
    <row r="4" spans="1:22" ht="15.6" x14ac:dyDescent="0.3">
      <c r="A4" s="76" t="s">
        <v>48</v>
      </c>
      <c r="B4" s="101"/>
      <c r="C4" s="101"/>
      <c r="D4" s="101"/>
      <c r="E4" s="568" t="s">
        <v>49</v>
      </c>
      <c r="F4" s="568"/>
      <c r="G4" s="568"/>
      <c r="H4" s="568"/>
      <c r="I4" s="568"/>
      <c r="J4" s="568"/>
      <c r="K4" s="568"/>
      <c r="L4" s="568"/>
      <c r="M4" s="568"/>
      <c r="N4" s="568"/>
      <c r="O4" s="568"/>
      <c r="P4" s="568"/>
      <c r="Q4" s="568"/>
      <c r="R4" s="568"/>
      <c r="S4" s="100"/>
      <c r="T4" s="100"/>
    </row>
    <row r="5" spans="1:22" x14ac:dyDescent="0.25">
      <c r="A5" s="587"/>
      <c r="B5" s="587"/>
      <c r="C5" s="587"/>
      <c r="E5" s="102"/>
      <c r="F5" s="102"/>
      <c r="G5" s="102"/>
      <c r="H5" s="102"/>
      <c r="I5" s="102"/>
      <c r="J5" s="102"/>
      <c r="K5" s="102"/>
      <c r="O5" s="102"/>
      <c r="P5" s="102"/>
    </row>
    <row r="6" spans="1:22" x14ac:dyDescent="0.25">
      <c r="B6" s="40"/>
      <c r="C6" s="103"/>
      <c r="D6" s="103"/>
      <c r="E6" s="76"/>
      <c r="G6" s="104"/>
      <c r="H6" s="104"/>
      <c r="I6" s="104"/>
      <c r="J6" s="76"/>
      <c r="K6" s="570"/>
      <c r="L6" s="570"/>
      <c r="M6" s="570"/>
      <c r="N6" s="105"/>
      <c r="O6" s="76"/>
      <c r="P6" s="104"/>
      <c r="Q6" s="104"/>
      <c r="R6" s="104"/>
      <c r="S6" s="104"/>
      <c r="T6" s="104"/>
    </row>
    <row r="7" spans="1:22" x14ac:dyDescent="0.25">
      <c r="A7" s="588" t="s">
        <v>158</v>
      </c>
      <c r="B7" s="589"/>
      <c r="C7" s="590"/>
      <c r="D7" s="597" t="s">
        <v>50</v>
      </c>
      <c r="E7" s="598"/>
      <c r="F7" s="598"/>
      <c r="G7" s="598"/>
      <c r="H7" s="599"/>
      <c r="I7" s="600" t="s">
        <v>51</v>
      </c>
      <c r="J7" s="601"/>
      <c r="K7" s="601"/>
      <c r="L7" s="601"/>
      <c r="M7" s="602"/>
      <c r="N7" s="597" t="s">
        <v>52</v>
      </c>
      <c r="O7" s="598"/>
      <c r="P7" s="598"/>
      <c r="Q7" s="598"/>
      <c r="R7" s="599"/>
      <c r="S7" s="105"/>
      <c r="T7" s="105"/>
    </row>
    <row r="8" spans="1:22" s="78" customFormat="1" ht="27.6" x14ac:dyDescent="0.25">
      <c r="A8" s="591"/>
      <c r="B8" s="592"/>
      <c r="C8" s="593"/>
      <c r="D8" s="107" t="s">
        <v>536</v>
      </c>
      <c r="E8" s="108" t="s">
        <v>537</v>
      </c>
      <c r="F8" s="109" t="s">
        <v>538</v>
      </c>
      <c r="G8" s="564" t="s">
        <v>53</v>
      </c>
      <c r="H8" s="565"/>
      <c r="I8" s="107" t="s">
        <v>536</v>
      </c>
      <c r="J8" s="108" t="s">
        <v>537</v>
      </c>
      <c r="K8" s="109" t="s">
        <v>538</v>
      </c>
      <c r="L8" s="564" t="s">
        <v>53</v>
      </c>
      <c r="M8" s="565"/>
      <c r="N8" s="107" t="s">
        <v>536</v>
      </c>
      <c r="O8" s="108" t="s">
        <v>537</v>
      </c>
      <c r="P8" s="109" t="s">
        <v>538</v>
      </c>
      <c r="Q8" s="564" t="s">
        <v>53</v>
      </c>
      <c r="R8" s="565"/>
      <c r="S8" s="109"/>
      <c r="T8" s="109"/>
    </row>
    <row r="9" spans="1:22" ht="28.2" thickBot="1" x14ac:dyDescent="0.3">
      <c r="A9" s="594"/>
      <c r="B9" s="595"/>
      <c r="C9" s="596"/>
      <c r="D9" s="110" t="s">
        <v>54</v>
      </c>
      <c r="E9" s="111" t="s">
        <v>54</v>
      </c>
      <c r="F9" s="112" t="s">
        <v>54</v>
      </c>
      <c r="G9" s="113" t="s">
        <v>54</v>
      </c>
      <c r="H9" s="114" t="s">
        <v>55</v>
      </c>
      <c r="I9" s="110" t="s">
        <v>54</v>
      </c>
      <c r="J9" s="111" t="s">
        <v>54</v>
      </c>
      <c r="K9" s="112" t="s">
        <v>54</v>
      </c>
      <c r="L9" s="113" t="s">
        <v>54</v>
      </c>
      <c r="M9" s="114" t="s">
        <v>55</v>
      </c>
      <c r="N9" s="110" t="s">
        <v>54</v>
      </c>
      <c r="O9" s="111" t="s">
        <v>54</v>
      </c>
      <c r="P9" s="112" t="s">
        <v>54</v>
      </c>
      <c r="Q9" s="115" t="s">
        <v>56</v>
      </c>
      <c r="R9" s="114" t="s">
        <v>55</v>
      </c>
      <c r="S9" s="116"/>
      <c r="T9" s="116"/>
    </row>
    <row r="10" spans="1:22" ht="15" thickTop="1" x14ac:dyDescent="0.3">
      <c r="A10" s="117" t="s">
        <v>17</v>
      </c>
      <c r="B10" s="118"/>
      <c r="C10" s="119" t="s">
        <v>13</v>
      </c>
      <c r="D10" s="431">
        <v>156686</v>
      </c>
      <c r="E10" s="120">
        <v>157227</v>
      </c>
      <c r="F10" s="120">
        <v>154000</v>
      </c>
      <c r="G10" s="120">
        <v>-3227</v>
      </c>
      <c r="H10" s="429">
        <v>-2.0524464627576688E-2</v>
      </c>
      <c r="I10" s="431">
        <v>161002</v>
      </c>
      <c r="J10" s="120">
        <v>161764</v>
      </c>
      <c r="K10" s="120">
        <v>158500</v>
      </c>
      <c r="L10" s="120">
        <v>-3264</v>
      </c>
      <c r="M10" s="429">
        <v>-2.0177542592913131E-2</v>
      </c>
      <c r="N10" s="430">
        <v>136773.19</v>
      </c>
      <c r="O10" s="120">
        <v>137467.15</v>
      </c>
      <c r="P10" s="120">
        <v>134200</v>
      </c>
      <c r="Q10" s="120">
        <v>-3267.1499999999942</v>
      </c>
      <c r="R10" s="429">
        <v>-2.3766769006268E-2</v>
      </c>
      <c r="S10" s="122"/>
      <c r="T10" s="509"/>
      <c r="U10" s="509"/>
      <c r="V10" s="509"/>
    </row>
    <row r="11" spans="1:22" ht="14.4" x14ac:dyDescent="0.3">
      <c r="A11" s="117"/>
      <c r="B11" s="118"/>
      <c r="C11" s="119" t="s">
        <v>14</v>
      </c>
      <c r="D11" s="427">
        <v>115819</v>
      </c>
      <c r="E11" s="123">
        <v>113173</v>
      </c>
      <c r="F11" s="123">
        <v>108000</v>
      </c>
      <c r="G11" s="123">
        <v>-5173</v>
      </c>
      <c r="H11" s="121">
        <v>-4.5708782130013344E-2</v>
      </c>
      <c r="I11" s="427">
        <v>121609</v>
      </c>
      <c r="J11" s="123">
        <v>118659</v>
      </c>
      <c r="K11" s="123">
        <v>113300</v>
      </c>
      <c r="L11" s="123">
        <v>-5359</v>
      </c>
      <c r="M11" s="121">
        <v>-4.5163030195771073E-2</v>
      </c>
      <c r="N11" s="426">
        <v>94542.57</v>
      </c>
      <c r="O11" s="123">
        <v>91962.83</v>
      </c>
      <c r="P11" s="123">
        <v>87400</v>
      </c>
      <c r="Q11" s="123">
        <v>-4562.8300000000017</v>
      </c>
      <c r="R11" s="121">
        <v>-4.9616024213260966E-2</v>
      </c>
      <c r="S11" s="122"/>
      <c r="T11" s="509"/>
      <c r="U11" s="509"/>
      <c r="V11" s="509"/>
    </row>
    <row r="12" spans="1:22" ht="14.4" x14ac:dyDescent="0.3">
      <c r="A12" s="117"/>
      <c r="B12" s="118"/>
      <c r="C12" s="106" t="s">
        <v>15</v>
      </c>
      <c r="D12" s="422">
        <v>272505</v>
      </c>
      <c r="E12" s="124">
        <v>270400</v>
      </c>
      <c r="F12" s="124">
        <v>262000</v>
      </c>
      <c r="G12" s="124">
        <v>-8400</v>
      </c>
      <c r="H12" s="125">
        <v>-3.1065088757396449E-2</v>
      </c>
      <c r="I12" s="422">
        <v>282611</v>
      </c>
      <c r="J12" s="124">
        <v>280423</v>
      </c>
      <c r="K12" s="124">
        <v>271800</v>
      </c>
      <c r="L12" s="124">
        <v>-8623</v>
      </c>
      <c r="M12" s="125">
        <v>-3.0749974146200561E-2</v>
      </c>
      <c r="N12" s="277">
        <v>231315.76</v>
      </c>
      <c r="O12" s="124">
        <v>229429.97999999998</v>
      </c>
      <c r="P12" s="124">
        <v>221600</v>
      </c>
      <c r="Q12" s="124">
        <v>-7829.9799999999814</v>
      </c>
      <c r="R12" s="125">
        <v>-3.4127972290282124E-2</v>
      </c>
      <c r="S12" s="126"/>
      <c r="T12" s="509"/>
      <c r="U12" s="509"/>
      <c r="V12" s="509"/>
    </row>
    <row r="13" spans="1:22" ht="14.4" x14ac:dyDescent="0.3">
      <c r="A13" s="117" t="s">
        <v>18</v>
      </c>
      <c r="B13" s="118"/>
      <c r="C13" s="119" t="s">
        <v>13</v>
      </c>
      <c r="D13" s="427">
        <v>761516</v>
      </c>
      <c r="E13" s="123">
        <v>758302</v>
      </c>
      <c r="F13" s="123">
        <v>752600</v>
      </c>
      <c r="G13" s="123">
        <v>-5702</v>
      </c>
      <c r="H13" s="121">
        <v>-7.5194315721177048E-3</v>
      </c>
      <c r="I13" s="427">
        <v>787694</v>
      </c>
      <c r="J13" s="123">
        <v>786008</v>
      </c>
      <c r="K13" s="123">
        <v>782400</v>
      </c>
      <c r="L13" s="123">
        <v>-3608</v>
      </c>
      <c r="M13" s="121">
        <v>-4.5902840683555383E-3</v>
      </c>
      <c r="N13" s="426">
        <v>696928.14</v>
      </c>
      <c r="O13" s="123">
        <v>694975.14</v>
      </c>
      <c r="P13" s="123">
        <v>689000</v>
      </c>
      <c r="Q13" s="123">
        <v>-5975.140000000014</v>
      </c>
      <c r="R13" s="121">
        <v>-8.5976312764223673E-3</v>
      </c>
      <c r="S13" s="122"/>
      <c r="T13" s="509"/>
      <c r="U13" s="509"/>
      <c r="V13" s="509"/>
    </row>
    <row r="14" spans="1:22" ht="14.4" x14ac:dyDescent="0.3">
      <c r="A14" s="117"/>
      <c r="B14" s="118"/>
      <c r="C14" s="119" t="s">
        <v>14</v>
      </c>
      <c r="D14" s="427">
        <v>766395</v>
      </c>
      <c r="E14" s="123">
        <v>764903</v>
      </c>
      <c r="F14" s="123">
        <v>756800</v>
      </c>
      <c r="G14" s="123">
        <v>-8103</v>
      </c>
      <c r="H14" s="121">
        <v>-1.0593500090861194E-2</v>
      </c>
      <c r="I14" s="427">
        <v>801369</v>
      </c>
      <c r="J14" s="123">
        <v>800775</v>
      </c>
      <c r="K14" s="123">
        <v>793600</v>
      </c>
      <c r="L14" s="123">
        <v>-7175</v>
      </c>
      <c r="M14" s="121">
        <v>-8.9600699322531299E-3</v>
      </c>
      <c r="N14" s="426">
        <v>622452.82999999996</v>
      </c>
      <c r="O14" s="123">
        <v>619133.15</v>
      </c>
      <c r="P14" s="123">
        <v>614300</v>
      </c>
      <c r="Q14" s="123">
        <v>-4833.1500000000233</v>
      </c>
      <c r="R14" s="121">
        <v>-7.8063175909738047E-3</v>
      </c>
      <c r="S14" s="122"/>
      <c r="T14" s="509"/>
      <c r="U14" s="509"/>
      <c r="V14" s="509"/>
    </row>
    <row r="15" spans="1:22" ht="14.4" x14ac:dyDescent="0.3">
      <c r="A15" s="117"/>
      <c r="B15" s="118"/>
      <c r="C15" s="106" t="s">
        <v>15</v>
      </c>
      <c r="D15" s="422">
        <v>1527911</v>
      </c>
      <c r="E15" s="124">
        <v>1523205</v>
      </c>
      <c r="F15" s="124">
        <v>1509400</v>
      </c>
      <c r="G15" s="124">
        <v>-13805</v>
      </c>
      <c r="H15" s="125">
        <v>-9.0631267623202394E-3</v>
      </c>
      <c r="I15" s="422">
        <v>1589063</v>
      </c>
      <c r="J15" s="124">
        <v>1586783</v>
      </c>
      <c r="K15" s="124">
        <v>1576000</v>
      </c>
      <c r="L15" s="124">
        <v>-10783</v>
      </c>
      <c r="M15" s="125">
        <v>-6.7955101611247414E-3</v>
      </c>
      <c r="N15" s="277">
        <v>1319380.97</v>
      </c>
      <c r="O15" s="124">
        <v>1314108.29</v>
      </c>
      <c r="P15" s="124">
        <v>1303300</v>
      </c>
      <c r="Q15" s="124">
        <v>-10808.290000000037</v>
      </c>
      <c r="R15" s="125">
        <v>-8.2248092354702644E-3</v>
      </c>
      <c r="S15" s="126"/>
      <c r="T15" s="509"/>
      <c r="U15" s="509"/>
      <c r="V15" s="509"/>
    </row>
    <row r="16" spans="1:22" ht="14.4" x14ac:dyDescent="0.3">
      <c r="A16" s="117" t="s">
        <v>19</v>
      </c>
      <c r="B16" s="118"/>
      <c r="C16" s="119" t="s">
        <v>13</v>
      </c>
      <c r="D16" s="427">
        <v>497396</v>
      </c>
      <c r="E16" s="123">
        <v>497280</v>
      </c>
      <c r="F16" s="123">
        <v>497800</v>
      </c>
      <c r="G16" s="123">
        <v>520</v>
      </c>
      <c r="H16" s="121">
        <v>1.0456885456885457E-3</v>
      </c>
      <c r="I16" s="427">
        <v>512946</v>
      </c>
      <c r="J16" s="123">
        <v>513828</v>
      </c>
      <c r="K16" s="123">
        <v>515500</v>
      </c>
      <c r="L16" s="123">
        <v>1672</v>
      </c>
      <c r="M16" s="121">
        <v>3.2540071774990855E-3</v>
      </c>
      <c r="N16" s="426">
        <v>449781.33</v>
      </c>
      <c r="O16" s="123">
        <v>449675.26</v>
      </c>
      <c r="P16" s="123">
        <v>451400</v>
      </c>
      <c r="Q16" s="123">
        <v>1724.7399999999907</v>
      </c>
      <c r="R16" s="121">
        <v>3.8355234397373576E-3</v>
      </c>
      <c r="S16" s="122"/>
      <c r="T16" s="509"/>
      <c r="U16" s="509"/>
      <c r="V16" s="509"/>
    </row>
    <row r="17" spans="1:22" ht="14.4" x14ac:dyDescent="0.3">
      <c r="A17" s="117"/>
      <c r="B17" s="118"/>
      <c r="C17" s="119" t="s">
        <v>14</v>
      </c>
      <c r="D17" s="427">
        <v>512451</v>
      </c>
      <c r="E17" s="123">
        <v>515241</v>
      </c>
      <c r="F17" s="123">
        <v>517700</v>
      </c>
      <c r="G17" s="123">
        <v>2459</v>
      </c>
      <c r="H17" s="121">
        <v>4.772523925696907E-3</v>
      </c>
      <c r="I17" s="427">
        <v>534466</v>
      </c>
      <c r="J17" s="123">
        <v>538479</v>
      </c>
      <c r="K17" s="123">
        <v>541500</v>
      </c>
      <c r="L17" s="123">
        <v>3021</v>
      </c>
      <c r="M17" s="121">
        <v>5.6102466391447017E-3</v>
      </c>
      <c r="N17" s="426">
        <v>408089.11</v>
      </c>
      <c r="O17" s="123">
        <v>409540.69</v>
      </c>
      <c r="P17" s="123">
        <v>414400</v>
      </c>
      <c r="Q17" s="123">
        <v>4859.3099999999977</v>
      </c>
      <c r="R17" s="121">
        <v>1.1865267893160988E-2</v>
      </c>
      <c r="S17" s="122"/>
      <c r="T17" s="509"/>
      <c r="U17" s="509"/>
      <c r="V17" s="509"/>
    </row>
    <row r="18" spans="1:22" ht="14.4" x14ac:dyDescent="0.3">
      <c r="A18" s="117"/>
      <c r="B18" s="118"/>
      <c r="C18" s="106" t="s">
        <v>15</v>
      </c>
      <c r="D18" s="422">
        <v>1009847</v>
      </c>
      <c r="E18" s="124">
        <v>1012521</v>
      </c>
      <c r="F18" s="124">
        <v>1015500</v>
      </c>
      <c r="G18" s="124">
        <v>2979</v>
      </c>
      <c r="H18" s="125">
        <v>2.9421611996195635E-3</v>
      </c>
      <c r="I18" s="422">
        <v>1047412</v>
      </c>
      <c r="J18" s="124">
        <v>1052307</v>
      </c>
      <c r="K18" s="124">
        <v>1057000</v>
      </c>
      <c r="L18" s="124">
        <v>4693</v>
      </c>
      <c r="M18" s="125">
        <v>4.4597251562519301E-3</v>
      </c>
      <c r="N18" s="277">
        <v>857870.44</v>
      </c>
      <c r="O18" s="124">
        <v>859215.95</v>
      </c>
      <c r="P18" s="124">
        <v>865800</v>
      </c>
      <c r="Q18" s="124">
        <v>6584.0500000000466</v>
      </c>
      <c r="R18" s="125">
        <v>7.66285821393335E-3</v>
      </c>
      <c r="S18" s="126"/>
      <c r="T18" s="509"/>
      <c r="U18" s="509"/>
      <c r="V18" s="509"/>
    </row>
    <row r="19" spans="1:22" ht="14.4" x14ac:dyDescent="0.3">
      <c r="A19" s="117" t="s">
        <v>20</v>
      </c>
      <c r="B19" s="118"/>
      <c r="C19" s="119" t="s">
        <v>13</v>
      </c>
      <c r="D19" s="427">
        <v>634284</v>
      </c>
      <c r="E19" s="123">
        <v>632974</v>
      </c>
      <c r="F19" s="123">
        <v>630400</v>
      </c>
      <c r="G19" s="123">
        <v>-2574</v>
      </c>
      <c r="H19" s="121">
        <v>-4.0665177400651528E-3</v>
      </c>
      <c r="I19" s="427">
        <v>650441</v>
      </c>
      <c r="J19" s="123">
        <v>649728</v>
      </c>
      <c r="K19" s="123">
        <v>647700</v>
      </c>
      <c r="L19" s="123">
        <v>-2028</v>
      </c>
      <c r="M19" s="121">
        <v>-3.1213061465721042E-3</v>
      </c>
      <c r="N19" s="426">
        <v>531297.68999999994</v>
      </c>
      <c r="O19" s="123">
        <v>531546.94999999995</v>
      </c>
      <c r="P19" s="123">
        <v>532100</v>
      </c>
      <c r="Q19" s="123">
        <v>553.05000000004657</v>
      </c>
      <c r="R19" s="121">
        <v>1.0404537172117093E-3</v>
      </c>
      <c r="S19" s="122"/>
      <c r="T19" s="509"/>
      <c r="U19" s="509"/>
      <c r="V19" s="509"/>
    </row>
    <row r="20" spans="1:22" x14ac:dyDescent="0.25">
      <c r="A20" s="117"/>
      <c r="B20" s="118"/>
      <c r="C20" s="119" t="s">
        <v>14</v>
      </c>
      <c r="D20" s="427">
        <v>632000</v>
      </c>
      <c r="E20" s="123">
        <v>633568</v>
      </c>
      <c r="F20" s="123">
        <v>632800</v>
      </c>
      <c r="G20" s="123">
        <v>-768</v>
      </c>
      <c r="H20" s="121">
        <v>-1.2121824334562351E-3</v>
      </c>
      <c r="I20" s="427">
        <v>654220</v>
      </c>
      <c r="J20" s="123">
        <v>656437</v>
      </c>
      <c r="K20" s="123">
        <v>656300</v>
      </c>
      <c r="L20" s="123">
        <v>-137</v>
      </c>
      <c r="M20" s="121">
        <v>-2.0870243450628163E-4</v>
      </c>
      <c r="N20" s="426">
        <v>451603.34</v>
      </c>
      <c r="O20" s="123">
        <v>454222.35</v>
      </c>
      <c r="P20" s="123">
        <v>460100</v>
      </c>
      <c r="Q20" s="123">
        <v>5877.6500000000233</v>
      </c>
      <c r="R20" s="121">
        <v>1.2940028160217179E-2</v>
      </c>
      <c r="S20" s="122"/>
      <c r="T20" s="122"/>
    </row>
    <row r="21" spans="1:22" x14ac:dyDescent="0.25">
      <c r="A21" s="117"/>
      <c r="B21" s="118"/>
      <c r="C21" s="106" t="s">
        <v>15</v>
      </c>
      <c r="D21" s="422">
        <v>1266284</v>
      </c>
      <c r="E21" s="124">
        <v>1266542</v>
      </c>
      <c r="F21" s="124">
        <v>1263200</v>
      </c>
      <c r="G21" s="124">
        <v>-3342</v>
      </c>
      <c r="H21" s="125">
        <v>-2.6386807543689827E-3</v>
      </c>
      <c r="I21" s="422">
        <v>1304661</v>
      </c>
      <c r="J21" s="124">
        <v>1306165</v>
      </c>
      <c r="K21" s="124">
        <v>1304000</v>
      </c>
      <c r="L21" s="124">
        <v>-2165</v>
      </c>
      <c r="M21" s="125">
        <v>-1.6575241259718335E-3</v>
      </c>
      <c r="N21" s="277">
        <v>982901.03</v>
      </c>
      <c r="O21" s="124">
        <v>985769.29999999993</v>
      </c>
      <c r="P21" s="124">
        <v>992200</v>
      </c>
      <c r="Q21" s="124">
        <v>6430.7000000000698</v>
      </c>
      <c r="R21" s="125">
        <v>6.5235344618665547E-3</v>
      </c>
      <c r="S21" s="126"/>
      <c r="T21" s="126"/>
    </row>
    <row r="22" spans="1:22" x14ac:dyDescent="0.25">
      <c r="A22" s="586" t="s">
        <v>21</v>
      </c>
      <c r="B22" s="127"/>
      <c r="C22" s="119" t="s">
        <v>13</v>
      </c>
      <c r="D22" s="427">
        <v>28788</v>
      </c>
      <c r="E22" s="123">
        <v>33992</v>
      </c>
      <c r="F22" s="123">
        <v>42800</v>
      </c>
      <c r="G22" s="123">
        <v>8808</v>
      </c>
      <c r="H22" s="121">
        <v>0.2591197928924453</v>
      </c>
      <c r="I22" s="427">
        <v>29928</v>
      </c>
      <c r="J22" s="123">
        <v>35344</v>
      </c>
      <c r="K22" s="123">
        <v>44400</v>
      </c>
      <c r="L22" s="123">
        <v>9056</v>
      </c>
      <c r="M22" s="121">
        <v>0.25622453598913536</v>
      </c>
      <c r="N22" s="426">
        <v>15081.27</v>
      </c>
      <c r="O22" s="123">
        <v>17416.66</v>
      </c>
      <c r="P22" s="123">
        <v>23600</v>
      </c>
      <c r="Q22" s="123">
        <v>6183.34</v>
      </c>
      <c r="R22" s="121">
        <v>0.35502444211461898</v>
      </c>
      <c r="S22" s="122"/>
      <c r="T22" s="122"/>
    </row>
    <row r="23" spans="1:22" x14ac:dyDescent="0.25">
      <c r="A23" s="586"/>
      <c r="B23" s="127"/>
      <c r="C23" s="119" t="s">
        <v>14</v>
      </c>
      <c r="D23" s="427">
        <v>21871</v>
      </c>
      <c r="E23" s="123">
        <v>26466</v>
      </c>
      <c r="F23" s="123">
        <v>36100</v>
      </c>
      <c r="G23" s="123">
        <v>9634</v>
      </c>
      <c r="H23" s="121">
        <v>0.364014206906975</v>
      </c>
      <c r="I23" s="427">
        <v>22918</v>
      </c>
      <c r="J23" s="123">
        <v>27658</v>
      </c>
      <c r="K23" s="123">
        <v>37800</v>
      </c>
      <c r="L23" s="123">
        <v>10142</v>
      </c>
      <c r="M23" s="121">
        <v>0.3666931809964567</v>
      </c>
      <c r="N23" s="426">
        <v>9544.41</v>
      </c>
      <c r="O23" s="123">
        <v>11203.68</v>
      </c>
      <c r="P23" s="123">
        <v>16500</v>
      </c>
      <c r="Q23" s="123">
        <v>5296.32</v>
      </c>
      <c r="R23" s="121">
        <v>0.47273038858660721</v>
      </c>
      <c r="S23" s="122"/>
      <c r="T23" s="122"/>
    </row>
    <row r="24" spans="1:22" x14ac:dyDescent="0.25">
      <c r="A24" s="586"/>
      <c r="B24" s="127"/>
      <c r="C24" s="106" t="s">
        <v>15</v>
      </c>
      <c r="D24" s="422">
        <v>50659</v>
      </c>
      <c r="E24" s="124">
        <v>60458</v>
      </c>
      <c r="F24" s="124">
        <v>78900</v>
      </c>
      <c r="G24" s="124">
        <v>18442</v>
      </c>
      <c r="H24" s="125">
        <v>0.3050382083429819</v>
      </c>
      <c r="I24" s="422">
        <v>52846</v>
      </c>
      <c r="J24" s="124">
        <v>63002</v>
      </c>
      <c r="K24" s="124">
        <v>82200</v>
      </c>
      <c r="L24" s="124">
        <v>19198</v>
      </c>
      <c r="M24" s="125">
        <v>0.30472048506396621</v>
      </c>
      <c r="N24" s="277">
        <v>24625.68</v>
      </c>
      <c r="O24" s="124">
        <v>28620.34</v>
      </c>
      <c r="P24" s="124">
        <v>40100</v>
      </c>
      <c r="Q24" s="124">
        <v>11479.66</v>
      </c>
      <c r="R24" s="125">
        <v>0.40110145442017808</v>
      </c>
      <c r="S24" s="126"/>
      <c r="T24" s="126"/>
    </row>
    <row r="25" spans="1:22" ht="2.4" customHeight="1" x14ac:dyDescent="0.25">
      <c r="A25" s="128"/>
      <c r="B25" s="129"/>
      <c r="C25" s="130"/>
      <c r="D25" s="423"/>
      <c r="E25" s="131"/>
      <c r="F25" s="131"/>
      <c r="G25" s="131"/>
      <c r="H25" s="132"/>
      <c r="I25" s="423"/>
      <c r="J25" s="131"/>
      <c r="K25" s="131"/>
      <c r="L25" s="131">
        <f t="shared" ref="L25:L29" si="0">K25-J25</f>
        <v>0</v>
      </c>
      <c r="M25" s="132"/>
      <c r="N25" s="272"/>
      <c r="O25" s="131"/>
      <c r="P25" s="131"/>
      <c r="Q25" s="131">
        <f t="shared" ref="Q25:Q29" si="1">P25-O25</f>
        <v>0</v>
      </c>
      <c r="R25" s="132" t="e">
        <f t="shared" ref="R25:R29" si="2">Q25/O25</f>
        <v>#DIV/0!</v>
      </c>
      <c r="S25" s="133"/>
      <c r="T25" s="133"/>
    </row>
    <row r="26" spans="1:22" ht="2.4" customHeight="1" x14ac:dyDescent="0.25">
      <c r="A26" s="134"/>
      <c r="B26" s="78"/>
      <c r="C26" s="135"/>
      <c r="D26" s="422"/>
      <c r="E26" s="124"/>
      <c r="F26" s="124"/>
      <c r="G26" s="124"/>
      <c r="H26" s="125"/>
      <c r="I26" s="422"/>
      <c r="J26" s="124"/>
      <c r="K26" s="124"/>
      <c r="L26" s="124">
        <f t="shared" si="0"/>
        <v>0</v>
      </c>
      <c r="M26" s="125"/>
      <c r="N26" s="277"/>
      <c r="O26" s="124"/>
      <c r="P26" s="124"/>
      <c r="Q26" s="124">
        <f t="shared" si="1"/>
        <v>0</v>
      </c>
      <c r="R26" s="125" t="e">
        <f t="shared" si="2"/>
        <v>#DIV/0!</v>
      </c>
      <c r="S26" s="126"/>
      <c r="T26" s="126"/>
    </row>
    <row r="27" spans="1:22" s="78" customFormat="1" x14ac:dyDescent="0.25">
      <c r="A27" s="136" t="s">
        <v>15</v>
      </c>
      <c r="B27" s="73"/>
      <c r="C27" s="137" t="s">
        <v>13</v>
      </c>
      <c r="D27" s="421">
        <f t="shared" ref="D27:G28" si="3">SUM(D10,D13,D16,D19,D22)</f>
        <v>2078670</v>
      </c>
      <c r="E27" s="138">
        <f t="shared" si="3"/>
        <v>2079775</v>
      </c>
      <c r="F27" s="138">
        <f t="shared" si="3"/>
        <v>2077600</v>
      </c>
      <c r="G27" s="138">
        <f t="shared" si="3"/>
        <v>-2175</v>
      </c>
      <c r="H27" s="139">
        <f>G27/E27</f>
        <v>-1.0457862028344412E-3</v>
      </c>
      <c r="I27" s="421">
        <f t="shared" ref="I27:K28" si="4">SUM(I10,I13,I16,I19,I22)</f>
        <v>2142011</v>
      </c>
      <c r="J27" s="138">
        <f t="shared" si="4"/>
        <v>2146672</v>
      </c>
      <c r="K27" s="138">
        <f t="shared" si="4"/>
        <v>2148500</v>
      </c>
      <c r="L27" s="138">
        <f t="shared" si="0"/>
        <v>1828</v>
      </c>
      <c r="M27" s="139">
        <f>L27/J27</f>
        <v>8.5155067937719411E-4</v>
      </c>
      <c r="N27" s="420">
        <f t="shared" ref="N27:P28" si="5">SUM(N10,N13,N16,N19,N22)</f>
        <v>1829861.62</v>
      </c>
      <c r="O27" s="138">
        <f t="shared" si="5"/>
        <v>1831081.16</v>
      </c>
      <c r="P27" s="138">
        <f t="shared" si="5"/>
        <v>1830300</v>
      </c>
      <c r="Q27" s="138">
        <f t="shared" si="1"/>
        <v>-781.15999999991618</v>
      </c>
      <c r="R27" s="139">
        <f t="shared" si="2"/>
        <v>-4.2661134692681575E-4</v>
      </c>
      <c r="S27" s="133"/>
      <c r="T27" s="133"/>
    </row>
    <row r="28" spans="1:22" s="78" customFormat="1" x14ac:dyDescent="0.25">
      <c r="A28" s="140"/>
      <c r="B28" s="73"/>
      <c r="C28" s="137" t="s">
        <v>14</v>
      </c>
      <c r="D28" s="421">
        <f t="shared" si="3"/>
        <v>2048536</v>
      </c>
      <c r="E28" s="138">
        <f t="shared" si="3"/>
        <v>2053351</v>
      </c>
      <c r="F28" s="138">
        <f t="shared" si="3"/>
        <v>2051400</v>
      </c>
      <c r="G28" s="138">
        <f t="shared" si="3"/>
        <v>-1951</v>
      </c>
      <c r="H28" s="139">
        <f>G28/E28</f>
        <v>-9.5015416263463963E-4</v>
      </c>
      <c r="I28" s="421">
        <f t="shared" si="4"/>
        <v>2134582</v>
      </c>
      <c r="J28" s="138">
        <f t="shared" si="4"/>
        <v>2142008</v>
      </c>
      <c r="K28" s="138">
        <f t="shared" si="4"/>
        <v>2142500</v>
      </c>
      <c r="L28" s="138">
        <f t="shared" si="0"/>
        <v>492</v>
      </c>
      <c r="M28" s="139">
        <f>L28/J28</f>
        <v>2.2969101889442055E-4</v>
      </c>
      <c r="N28" s="420">
        <f t="shared" si="5"/>
        <v>1586232.2599999998</v>
      </c>
      <c r="O28" s="138">
        <f t="shared" si="5"/>
        <v>1586062.7</v>
      </c>
      <c r="P28" s="138">
        <f t="shared" si="5"/>
        <v>1592700</v>
      </c>
      <c r="Q28" s="138">
        <f t="shared" si="1"/>
        <v>6637.3000000000466</v>
      </c>
      <c r="R28" s="139">
        <f t="shared" si="2"/>
        <v>4.1847652050578119E-3</v>
      </c>
      <c r="S28" s="133"/>
      <c r="T28" s="133"/>
    </row>
    <row r="29" spans="1:22" s="78" customFormat="1" ht="17.25" customHeight="1" thickBot="1" x14ac:dyDescent="0.3">
      <c r="A29" s="419"/>
      <c r="B29" s="418"/>
      <c r="C29" s="417" t="s">
        <v>15</v>
      </c>
      <c r="D29" s="416">
        <f>SUM(D27:D28)</f>
        <v>4127206</v>
      </c>
      <c r="E29" s="414">
        <f>SUM(E27:E28)</f>
        <v>4133126</v>
      </c>
      <c r="F29" s="414">
        <f>SUM(F27:F28)</f>
        <v>4129000</v>
      </c>
      <c r="G29" s="414">
        <f>F29-E29</f>
        <v>-4126</v>
      </c>
      <c r="H29" s="413">
        <f>G29/E29</f>
        <v>-9.9827588125791481E-4</v>
      </c>
      <c r="I29" s="416">
        <f>SUM(I27:I28)</f>
        <v>4276593</v>
      </c>
      <c r="J29" s="414">
        <f>SUM(J27:J28)</f>
        <v>4288680</v>
      </c>
      <c r="K29" s="414">
        <f>SUM(K27:K28)</f>
        <v>4291000</v>
      </c>
      <c r="L29" s="414">
        <f t="shared" si="0"/>
        <v>2320</v>
      </c>
      <c r="M29" s="413">
        <f>L29/J29</f>
        <v>5.4095898971245231E-4</v>
      </c>
      <c r="N29" s="415">
        <f>SUM(N27:N28)</f>
        <v>3416093.88</v>
      </c>
      <c r="O29" s="414">
        <f>SUM(O27:O28)</f>
        <v>3417143.86</v>
      </c>
      <c r="P29" s="414">
        <f>SUM(P27:P28)</f>
        <v>3423000</v>
      </c>
      <c r="Q29" s="414">
        <f t="shared" si="1"/>
        <v>5856.1400000001304</v>
      </c>
      <c r="R29" s="413">
        <f t="shared" si="2"/>
        <v>1.7137528415324401E-3</v>
      </c>
      <c r="S29" s="126"/>
      <c r="T29" s="126"/>
    </row>
    <row r="30" spans="1:22" ht="17.25" customHeight="1" thickTop="1" x14ac:dyDescent="0.25">
      <c r="B30" s="76" t="e">
        <f>#REF!</f>
        <v>#REF!</v>
      </c>
      <c r="C30" s="143"/>
      <c r="D30" s="143"/>
      <c r="E30" s="143"/>
      <c r="F30" s="76"/>
      <c r="G30" s="143"/>
      <c r="H30" s="143"/>
      <c r="I30" s="143"/>
      <c r="J30" s="76"/>
      <c r="K30" s="76"/>
      <c r="M30" s="143"/>
      <c r="N30" s="143"/>
      <c r="O30" s="76"/>
      <c r="P30" s="76"/>
    </row>
    <row r="31" spans="1:22" ht="17.25" customHeight="1" x14ac:dyDescent="0.3">
      <c r="A31" s="144"/>
      <c r="B31" s="144" t="e">
        <f>#REF!</f>
        <v>#REF!</v>
      </c>
      <c r="C31" s="143"/>
      <c r="D31" s="143"/>
      <c r="E31" s="143"/>
      <c r="F31" s="143"/>
      <c r="G31" s="143"/>
      <c r="H31" s="143"/>
      <c r="I31" s="143"/>
      <c r="J31" s="76"/>
      <c r="K31" s="76"/>
      <c r="M31" s="143"/>
      <c r="N31" s="143"/>
      <c r="O31" s="76"/>
      <c r="P31" s="76"/>
    </row>
    <row r="32" spans="1:22" ht="15.6" x14ac:dyDescent="0.3">
      <c r="A32" s="567" t="s">
        <v>57</v>
      </c>
      <c r="B32" s="567"/>
      <c r="C32" s="567"/>
      <c r="D32" s="567"/>
      <c r="E32" s="567"/>
      <c r="F32" s="143"/>
      <c r="G32" s="143"/>
      <c r="H32" s="143"/>
      <c r="I32" s="143"/>
      <c r="J32" s="76"/>
      <c r="K32" s="76"/>
      <c r="M32" s="143"/>
      <c r="N32" s="143"/>
      <c r="O32" s="76"/>
      <c r="P32" s="76"/>
    </row>
    <row r="33" spans="1:21" ht="15.6" x14ac:dyDescent="0.3">
      <c r="A33" s="144"/>
      <c r="B33" s="144"/>
      <c r="C33" s="143"/>
      <c r="D33" s="257"/>
      <c r="E33" s="322"/>
      <c r="F33" s="322"/>
      <c r="G33" s="322"/>
      <c r="H33" s="322"/>
      <c r="I33" s="322"/>
      <c r="J33" s="322"/>
      <c r="K33" s="322"/>
      <c r="L33" s="187"/>
      <c r="M33" s="187"/>
      <c r="N33" s="187"/>
      <c r="O33" s="322"/>
      <c r="P33" s="322"/>
      <c r="Q33" s="187"/>
      <c r="R33" s="187"/>
    </row>
    <row r="34" spans="1:21" ht="15.6" x14ac:dyDescent="0.3">
      <c r="A34" s="2" t="s">
        <v>436</v>
      </c>
      <c r="B34" s="144"/>
      <c r="C34" s="144"/>
      <c r="D34" s="433"/>
      <c r="E34" s="433"/>
      <c r="F34" s="433"/>
      <c r="G34" s="433"/>
      <c r="H34" s="433"/>
      <c r="I34" s="433"/>
      <c r="J34" s="433"/>
      <c r="K34" s="433"/>
      <c r="L34" s="433"/>
      <c r="M34" s="433"/>
      <c r="N34" s="433"/>
      <c r="O34" s="433"/>
      <c r="P34" s="433"/>
      <c r="Q34" s="433"/>
      <c r="R34" s="433"/>
    </row>
    <row r="35" spans="1:21" ht="16.5" customHeight="1" x14ac:dyDescent="0.3">
      <c r="A35" s="76" t="s">
        <v>435</v>
      </c>
      <c r="B35" s="412"/>
      <c r="C35" s="412"/>
      <c r="D35" s="412"/>
      <c r="E35" s="568" t="s">
        <v>434</v>
      </c>
      <c r="F35" s="568"/>
      <c r="G35" s="568"/>
      <c r="H35" s="568"/>
      <c r="I35" s="568"/>
      <c r="J35" s="568"/>
      <c r="K35" s="568"/>
      <c r="L35" s="568"/>
      <c r="M35" s="568"/>
      <c r="N35" s="568"/>
      <c r="O35" s="568"/>
      <c r="P35" s="568"/>
      <c r="Q35" s="568"/>
      <c r="R35" s="568"/>
    </row>
    <row r="36" spans="1:21" x14ac:dyDescent="0.25">
      <c r="A36" s="569"/>
      <c r="B36" s="569"/>
      <c r="C36" s="569"/>
      <c r="D36" s="432"/>
      <c r="E36" s="432"/>
      <c r="F36" s="432"/>
      <c r="G36" s="432"/>
      <c r="H36" s="432"/>
      <c r="I36" s="432"/>
      <c r="J36" s="432"/>
      <c r="K36" s="432"/>
      <c r="N36" s="432"/>
      <c r="O36" s="432"/>
      <c r="P36" s="432"/>
    </row>
    <row r="37" spans="1:21" ht="14.4" thickBot="1" x14ac:dyDescent="0.3">
      <c r="B37" s="40"/>
      <c r="C37" s="103"/>
      <c r="E37" s="76"/>
      <c r="G37" s="104"/>
      <c r="H37" s="104"/>
      <c r="I37" s="76"/>
      <c r="J37" s="76"/>
      <c r="K37" s="570"/>
      <c r="L37" s="570"/>
      <c r="M37" s="570"/>
      <c r="O37" s="76"/>
      <c r="P37" s="104"/>
      <c r="Q37" s="104"/>
      <c r="R37" s="104"/>
      <c r="S37" s="97"/>
    </row>
    <row r="38" spans="1:21" ht="17.25" customHeight="1" thickTop="1" x14ac:dyDescent="0.25">
      <c r="A38" s="571" t="s">
        <v>433</v>
      </c>
      <c r="B38" s="572"/>
      <c r="C38" s="573"/>
      <c r="D38" s="580" t="s">
        <v>432</v>
      </c>
      <c r="E38" s="581"/>
      <c r="F38" s="581"/>
      <c r="G38" s="581"/>
      <c r="H38" s="582"/>
      <c r="I38" s="583" t="s">
        <v>417</v>
      </c>
      <c r="J38" s="584"/>
      <c r="K38" s="584"/>
      <c r="L38" s="584"/>
      <c r="M38" s="585"/>
      <c r="N38" s="580" t="s">
        <v>416</v>
      </c>
      <c r="O38" s="581"/>
      <c r="P38" s="581"/>
      <c r="Q38" s="581"/>
      <c r="R38" s="582"/>
      <c r="S38" s="97"/>
    </row>
    <row r="39" spans="1:21" s="78" customFormat="1" ht="33" customHeight="1" x14ac:dyDescent="0.25">
      <c r="A39" s="574"/>
      <c r="B39" s="575"/>
      <c r="C39" s="576"/>
      <c r="D39" s="107" t="s">
        <v>539</v>
      </c>
      <c r="E39" s="108" t="s">
        <v>540</v>
      </c>
      <c r="F39" s="109" t="s">
        <v>541</v>
      </c>
      <c r="G39" s="562" t="s">
        <v>413</v>
      </c>
      <c r="H39" s="563"/>
      <c r="I39" s="107" t="s">
        <v>431</v>
      </c>
      <c r="J39" s="108" t="s">
        <v>415</v>
      </c>
      <c r="K39" s="109" t="s">
        <v>414</v>
      </c>
      <c r="L39" s="562" t="s">
        <v>413</v>
      </c>
      <c r="M39" s="563"/>
      <c r="N39" s="107" t="s">
        <v>431</v>
      </c>
      <c r="O39" s="108" t="s">
        <v>415</v>
      </c>
      <c r="P39" s="109" t="s">
        <v>414</v>
      </c>
      <c r="Q39" s="562" t="s">
        <v>413</v>
      </c>
      <c r="R39" s="563"/>
      <c r="S39" s="198"/>
    </row>
    <row r="40" spans="1:21" ht="28.2" thickBot="1" x14ac:dyDescent="0.3">
      <c r="A40" s="577"/>
      <c r="B40" s="578"/>
      <c r="C40" s="579"/>
      <c r="D40" s="203" t="s">
        <v>411</v>
      </c>
      <c r="E40" s="203" t="s">
        <v>411</v>
      </c>
      <c r="F40" s="203" t="s">
        <v>411</v>
      </c>
      <c r="G40" s="203" t="s">
        <v>411</v>
      </c>
      <c r="H40" s="204" t="s">
        <v>410</v>
      </c>
      <c r="I40" s="203" t="s">
        <v>411</v>
      </c>
      <c r="J40" s="203" t="s">
        <v>411</v>
      </c>
      <c r="K40" s="203" t="s">
        <v>411</v>
      </c>
      <c r="L40" s="203" t="s">
        <v>411</v>
      </c>
      <c r="M40" s="204" t="s">
        <v>410</v>
      </c>
      <c r="N40" s="205" t="s">
        <v>430</v>
      </c>
      <c r="O40" s="205" t="s">
        <v>430</v>
      </c>
      <c r="P40" s="205" t="s">
        <v>430</v>
      </c>
      <c r="Q40" s="205" t="s">
        <v>430</v>
      </c>
      <c r="R40" s="204" t="s">
        <v>410</v>
      </c>
      <c r="S40" s="259"/>
    </row>
    <row r="41" spans="1:21" ht="15" thickTop="1" x14ac:dyDescent="0.3">
      <c r="A41" s="117" t="s">
        <v>17</v>
      </c>
      <c r="B41" s="118"/>
      <c r="C41" s="119" t="s">
        <v>428</v>
      </c>
      <c r="D41" s="431">
        <v>156686</v>
      </c>
      <c r="E41" s="120">
        <v>157227</v>
      </c>
      <c r="F41" s="120">
        <v>154000</v>
      </c>
      <c r="G41" s="120">
        <v>-3227</v>
      </c>
      <c r="H41" s="429">
        <v>-2.0524464627576688E-2</v>
      </c>
      <c r="I41" s="431">
        <v>161002</v>
      </c>
      <c r="J41" s="120">
        <v>161764</v>
      </c>
      <c r="K41" s="120">
        <v>158500</v>
      </c>
      <c r="L41" s="120">
        <v>-3264</v>
      </c>
      <c r="M41" s="429">
        <v>-2.0177542592913131E-2</v>
      </c>
      <c r="N41" s="430">
        <v>136773.19</v>
      </c>
      <c r="O41" s="120">
        <v>137467.15</v>
      </c>
      <c r="P41" s="120">
        <v>134200</v>
      </c>
      <c r="Q41" s="120">
        <v>-3267.1499999999942</v>
      </c>
      <c r="R41" s="429">
        <v>-2.3766769006268E-2</v>
      </c>
      <c r="S41" s="179"/>
      <c r="T41" s="424"/>
      <c r="U41" s="428"/>
    </row>
    <row r="42" spans="1:21" ht="14.4" x14ac:dyDescent="0.3">
      <c r="A42" s="117"/>
      <c r="B42" s="118"/>
      <c r="C42" s="119" t="s">
        <v>427</v>
      </c>
      <c r="D42" s="427">
        <v>115819</v>
      </c>
      <c r="E42" s="123">
        <v>113173</v>
      </c>
      <c r="F42" s="123">
        <v>108000</v>
      </c>
      <c r="G42" s="123">
        <v>-5173</v>
      </c>
      <c r="H42" s="121">
        <v>-4.5708782130013344E-2</v>
      </c>
      <c r="I42" s="427">
        <v>121609</v>
      </c>
      <c r="J42" s="123">
        <v>118659</v>
      </c>
      <c r="K42" s="123">
        <v>113300</v>
      </c>
      <c r="L42" s="123">
        <v>-5359</v>
      </c>
      <c r="M42" s="121">
        <v>-4.5163030195771073E-2</v>
      </c>
      <c r="N42" s="426">
        <v>94542.57</v>
      </c>
      <c r="O42" s="123">
        <v>91962.83</v>
      </c>
      <c r="P42" s="123">
        <v>87400</v>
      </c>
      <c r="Q42" s="123">
        <v>-4562.8300000000017</v>
      </c>
      <c r="R42" s="121">
        <v>-4.9616024213260966E-2</v>
      </c>
      <c r="S42" s="179"/>
      <c r="T42" s="424"/>
    </row>
    <row r="43" spans="1:21" ht="14.4" x14ac:dyDescent="0.3">
      <c r="A43" s="117"/>
      <c r="B43" s="118"/>
      <c r="C43" s="106" t="s">
        <v>407</v>
      </c>
      <c r="D43" s="422">
        <v>272505</v>
      </c>
      <c r="E43" s="124">
        <v>270400</v>
      </c>
      <c r="F43" s="124">
        <v>262000</v>
      </c>
      <c r="G43" s="124">
        <v>-8400</v>
      </c>
      <c r="H43" s="125">
        <v>-3.1065088757396449E-2</v>
      </c>
      <c r="I43" s="422">
        <v>282611</v>
      </c>
      <c r="J43" s="124">
        <v>280423</v>
      </c>
      <c r="K43" s="124">
        <v>271800</v>
      </c>
      <c r="L43" s="124">
        <v>-8623</v>
      </c>
      <c r="M43" s="125">
        <v>-3.0749974146200561E-2</v>
      </c>
      <c r="N43" s="277">
        <v>231315.76</v>
      </c>
      <c r="O43" s="124">
        <v>229429.97999999998</v>
      </c>
      <c r="P43" s="124">
        <v>221600</v>
      </c>
      <c r="Q43" s="124">
        <v>-7829.9799999999814</v>
      </c>
      <c r="R43" s="125">
        <v>-3.4127972290282124E-2</v>
      </c>
      <c r="S43" s="180"/>
      <c r="T43" s="424"/>
      <c r="U43" s="428"/>
    </row>
    <row r="44" spans="1:21" ht="14.4" x14ac:dyDescent="0.3">
      <c r="A44" s="117" t="s">
        <v>18</v>
      </c>
      <c r="B44" s="118"/>
      <c r="C44" s="119" t="s">
        <v>428</v>
      </c>
      <c r="D44" s="427">
        <v>761516</v>
      </c>
      <c r="E44" s="123">
        <v>758302</v>
      </c>
      <c r="F44" s="123">
        <v>752600</v>
      </c>
      <c r="G44" s="123">
        <v>-5702</v>
      </c>
      <c r="H44" s="121">
        <v>-7.5194315721177048E-3</v>
      </c>
      <c r="I44" s="427">
        <v>787694</v>
      </c>
      <c r="J44" s="123">
        <v>786008</v>
      </c>
      <c r="K44" s="123">
        <v>782400</v>
      </c>
      <c r="L44" s="123">
        <v>-3608</v>
      </c>
      <c r="M44" s="121">
        <v>-4.5902840683555383E-3</v>
      </c>
      <c r="N44" s="426">
        <v>696928.14</v>
      </c>
      <c r="O44" s="123">
        <v>694975.14</v>
      </c>
      <c r="P44" s="123">
        <v>689000</v>
      </c>
      <c r="Q44" s="123">
        <v>-5975.140000000014</v>
      </c>
      <c r="R44" s="121">
        <v>-8.5976312764223673E-3</v>
      </c>
      <c r="S44" s="181"/>
      <c r="T44" s="424"/>
      <c r="U44" s="428"/>
    </row>
    <row r="45" spans="1:21" ht="16.5" customHeight="1" x14ac:dyDescent="0.3">
      <c r="A45" s="117"/>
      <c r="B45" s="118"/>
      <c r="C45" s="119" t="s">
        <v>427</v>
      </c>
      <c r="D45" s="427">
        <v>766395</v>
      </c>
      <c r="E45" s="123">
        <v>764903</v>
      </c>
      <c r="F45" s="123">
        <v>756800</v>
      </c>
      <c r="G45" s="123">
        <v>-8103</v>
      </c>
      <c r="H45" s="121">
        <v>-1.0593500090861194E-2</v>
      </c>
      <c r="I45" s="427">
        <v>801369</v>
      </c>
      <c r="J45" s="123">
        <v>800775</v>
      </c>
      <c r="K45" s="123">
        <v>793600</v>
      </c>
      <c r="L45" s="123">
        <v>-7175</v>
      </c>
      <c r="M45" s="121">
        <v>-8.9600699322531299E-3</v>
      </c>
      <c r="N45" s="426">
        <v>622452.82999999996</v>
      </c>
      <c r="O45" s="123">
        <v>619133.15</v>
      </c>
      <c r="P45" s="123">
        <v>614300</v>
      </c>
      <c r="Q45" s="123">
        <v>-4833.1500000000233</v>
      </c>
      <c r="R45" s="121">
        <v>-7.8063175909738047E-3</v>
      </c>
      <c r="S45" s="181"/>
      <c r="T45" s="424"/>
    </row>
    <row r="46" spans="1:21" ht="14.4" x14ac:dyDescent="0.3">
      <c r="A46" s="117"/>
      <c r="B46" s="118"/>
      <c r="C46" s="106" t="s">
        <v>407</v>
      </c>
      <c r="D46" s="422">
        <v>1527911</v>
      </c>
      <c r="E46" s="124">
        <v>1523205</v>
      </c>
      <c r="F46" s="124">
        <v>1509400</v>
      </c>
      <c r="G46" s="124">
        <v>-13805</v>
      </c>
      <c r="H46" s="125">
        <v>-9.0631267623202394E-3</v>
      </c>
      <c r="I46" s="422">
        <v>1589063</v>
      </c>
      <c r="J46" s="124">
        <v>1586783</v>
      </c>
      <c r="K46" s="124">
        <v>1576000</v>
      </c>
      <c r="L46" s="124">
        <v>-10783</v>
      </c>
      <c r="M46" s="125">
        <v>-6.7955101611247414E-3</v>
      </c>
      <c r="N46" s="277">
        <v>1319380.97</v>
      </c>
      <c r="O46" s="124">
        <v>1314108.29</v>
      </c>
      <c r="P46" s="124">
        <v>1303300</v>
      </c>
      <c r="Q46" s="124">
        <v>-10808.290000000037</v>
      </c>
      <c r="R46" s="125">
        <v>-8.2248092354702644E-3</v>
      </c>
      <c r="S46" s="180"/>
      <c r="T46" s="424"/>
    </row>
    <row r="47" spans="1:21" ht="14.4" x14ac:dyDescent="0.3">
      <c r="A47" s="117" t="s">
        <v>19</v>
      </c>
      <c r="B47" s="118"/>
      <c r="C47" s="119" t="s">
        <v>428</v>
      </c>
      <c r="D47" s="427">
        <v>497396</v>
      </c>
      <c r="E47" s="123">
        <v>497280</v>
      </c>
      <c r="F47" s="123">
        <v>497800</v>
      </c>
      <c r="G47" s="123">
        <v>520</v>
      </c>
      <c r="H47" s="121">
        <v>1.0456885456885457E-3</v>
      </c>
      <c r="I47" s="427">
        <v>512946</v>
      </c>
      <c r="J47" s="123">
        <v>513828</v>
      </c>
      <c r="K47" s="123">
        <v>515500</v>
      </c>
      <c r="L47" s="123">
        <v>1672</v>
      </c>
      <c r="M47" s="121">
        <v>3.2540071774990855E-3</v>
      </c>
      <c r="N47" s="426">
        <v>449781.33</v>
      </c>
      <c r="O47" s="123">
        <v>449675.26</v>
      </c>
      <c r="P47" s="123">
        <v>451400</v>
      </c>
      <c r="Q47" s="123">
        <v>1724.7399999999907</v>
      </c>
      <c r="R47" s="121">
        <v>3.8355234397373576E-3</v>
      </c>
      <c r="S47" s="181"/>
      <c r="T47" s="424"/>
      <c r="U47" s="428"/>
    </row>
    <row r="48" spans="1:21" ht="14.4" x14ac:dyDescent="0.3">
      <c r="A48" s="117"/>
      <c r="B48" s="118"/>
      <c r="C48" s="119" t="s">
        <v>427</v>
      </c>
      <c r="D48" s="427">
        <v>512451</v>
      </c>
      <c r="E48" s="123">
        <v>515241</v>
      </c>
      <c r="F48" s="123">
        <v>517700</v>
      </c>
      <c r="G48" s="123">
        <v>2459</v>
      </c>
      <c r="H48" s="121">
        <v>4.772523925696907E-3</v>
      </c>
      <c r="I48" s="427">
        <v>534466</v>
      </c>
      <c r="J48" s="123">
        <v>538479</v>
      </c>
      <c r="K48" s="123">
        <v>541500</v>
      </c>
      <c r="L48" s="123">
        <v>3021</v>
      </c>
      <c r="M48" s="121">
        <v>5.6102466391447017E-3</v>
      </c>
      <c r="N48" s="426">
        <v>408089.11</v>
      </c>
      <c r="O48" s="123">
        <v>409540.69</v>
      </c>
      <c r="P48" s="123">
        <v>414400</v>
      </c>
      <c r="Q48" s="123">
        <v>4859.3099999999977</v>
      </c>
      <c r="R48" s="121">
        <v>1.1865267893160988E-2</v>
      </c>
      <c r="S48" s="179"/>
      <c r="T48" s="424"/>
    </row>
    <row r="49" spans="1:22" ht="14.4" x14ac:dyDescent="0.3">
      <c r="A49" s="117"/>
      <c r="B49" s="118"/>
      <c r="C49" s="106" t="s">
        <v>407</v>
      </c>
      <c r="D49" s="422">
        <v>1009847</v>
      </c>
      <c r="E49" s="124">
        <v>1012521</v>
      </c>
      <c r="F49" s="124">
        <v>1015500</v>
      </c>
      <c r="G49" s="124">
        <v>2979</v>
      </c>
      <c r="H49" s="125">
        <v>2.9421611996195635E-3</v>
      </c>
      <c r="I49" s="422">
        <v>1047412</v>
      </c>
      <c r="J49" s="124">
        <v>1052307</v>
      </c>
      <c r="K49" s="124">
        <v>1057000</v>
      </c>
      <c r="L49" s="124">
        <v>4693</v>
      </c>
      <c r="M49" s="125">
        <v>4.4597251562519301E-3</v>
      </c>
      <c r="N49" s="277">
        <v>857870.44</v>
      </c>
      <c r="O49" s="124">
        <v>859215.95</v>
      </c>
      <c r="P49" s="124">
        <v>865800</v>
      </c>
      <c r="Q49" s="124">
        <v>6584.0500000000466</v>
      </c>
      <c r="R49" s="125">
        <v>7.66285821393335E-3</v>
      </c>
      <c r="S49" s="182"/>
      <c r="T49" s="424"/>
    </row>
    <row r="50" spans="1:22" ht="14.4" x14ac:dyDescent="0.3">
      <c r="A50" s="117" t="s">
        <v>20</v>
      </c>
      <c r="B50" s="118"/>
      <c r="C50" s="119" t="s">
        <v>428</v>
      </c>
      <c r="D50" s="427">
        <v>634284</v>
      </c>
      <c r="E50" s="123">
        <v>632974</v>
      </c>
      <c r="F50" s="123">
        <v>630400</v>
      </c>
      <c r="G50" s="123">
        <v>-2574</v>
      </c>
      <c r="H50" s="121">
        <v>-4.0665177400651528E-3</v>
      </c>
      <c r="I50" s="427">
        <v>650441</v>
      </c>
      <c r="J50" s="123">
        <v>649728</v>
      </c>
      <c r="K50" s="123">
        <v>647700</v>
      </c>
      <c r="L50" s="123">
        <v>-2028</v>
      </c>
      <c r="M50" s="121">
        <v>-3.1213061465721042E-3</v>
      </c>
      <c r="N50" s="426">
        <v>531297.68999999994</v>
      </c>
      <c r="O50" s="123">
        <v>531546.94999999995</v>
      </c>
      <c r="P50" s="123">
        <v>532100</v>
      </c>
      <c r="Q50" s="123">
        <v>553.05000000004657</v>
      </c>
      <c r="R50" s="121">
        <v>1.0404537172117093E-3</v>
      </c>
      <c r="S50" s="179"/>
      <c r="T50" s="424"/>
      <c r="U50" s="428"/>
    </row>
    <row r="51" spans="1:22" ht="14.4" x14ac:dyDescent="0.3">
      <c r="A51" s="117"/>
      <c r="B51" s="118"/>
      <c r="C51" s="119" t="s">
        <v>427</v>
      </c>
      <c r="D51" s="427">
        <v>632000</v>
      </c>
      <c r="E51" s="123">
        <v>633568</v>
      </c>
      <c r="F51" s="123">
        <v>632800</v>
      </c>
      <c r="G51" s="123">
        <v>-768</v>
      </c>
      <c r="H51" s="121">
        <v>-1.2121824334562351E-3</v>
      </c>
      <c r="I51" s="427">
        <v>654220</v>
      </c>
      <c r="J51" s="123">
        <v>656437</v>
      </c>
      <c r="K51" s="123">
        <v>656300</v>
      </c>
      <c r="L51" s="123">
        <v>-137</v>
      </c>
      <c r="M51" s="121">
        <v>-2.0870243450628163E-4</v>
      </c>
      <c r="N51" s="426">
        <v>451603.34</v>
      </c>
      <c r="O51" s="123">
        <v>454222.35</v>
      </c>
      <c r="P51" s="123">
        <v>460100</v>
      </c>
      <c r="Q51" s="123">
        <v>5877.6500000000233</v>
      </c>
      <c r="R51" s="121">
        <v>1.2940028160217179E-2</v>
      </c>
      <c r="S51" s="179"/>
      <c r="T51" s="424"/>
    </row>
    <row r="52" spans="1:22" ht="14.4" x14ac:dyDescent="0.3">
      <c r="A52" s="117"/>
      <c r="B52" s="118"/>
      <c r="C52" s="106" t="s">
        <v>407</v>
      </c>
      <c r="D52" s="422">
        <v>1266284</v>
      </c>
      <c r="E52" s="124">
        <v>1266542</v>
      </c>
      <c r="F52" s="124">
        <v>1263200</v>
      </c>
      <c r="G52" s="124">
        <v>-3342</v>
      </c>
      <c r="H52" s="125">
        <v>-2.6386807543689827E-3</v>
      </c>
      <c r="I52" s="422">
        <v>1304661</v>
      </c>
      <c r="J52" s="124">
        <v>1306165</v>
      </c>
      <c r="K52" s="124">
        <v>1304000</v>
      </c>
      <c r="L52" s="124">
        <v>-2165</v>
      </c>
      <c r="M52" s="125">
        <v>-1.6575241259718335E-3</v>
      </c>
      <c r="N52" s="277">
        <v>982901.03</v>
      </c>
      <c r="O52" s="124">
        <v>985769.29999999993</v>
      </c>
      <c r="P52" s="124">
        <v>992200</v>
      </c>
      <c r="Q52" s="124">
        <v>6430.7000000000698</v>
      </c>
      <c r="R52" s="125">
        <v>6.5235344618665547E-3</v>
      </c>
      <c r="S52" s="182"/>
      <c r="T52" s="424"/>
    </row>
    <row r="53" spans="1:22" ht="16.5" customHeight="1" x14ac:dyDescent="0.3">
      <c r="A53" s="566" t="s">
        <v>429</v>
      </c>
      <c r="B53" s="425"/>
      <c r="C53" s="119" t="s">
        <v>428</v>
      </c>
      <c r="D53" s="427">
        <v>28788</v>
      </c>
      <c r="E53" s="123">
        <v>33992</v>
      </c>
      <c r="F53" s="123">
        <v>42800</v>
      </c>
      <c r="G53" s="123">
        <v>8808</v>
      </c>
      <c r="H53" s="121">
        <v>0.2591197928924453</v>
      </c>
      <c r="I53" s="427">
        <v>29928</v>
      </c>
      <c r="J53" s="123">
        <v>35344</v>
      </c>
      <c r="K53" s="123">
        <v>44400</v>
      </c>
      <c r="L53" s="123">
        <v>9056</v>
      </c>
      <c r="M53" s="121">
        <v>0.25622453598913536</v>
      </c>
      <c r="N53" s="426">
        <v>15081.27</v>
      </c>
      <c r="O53" s="123">
        <v>17416.66</v>
      </c>
      <c r="P53" s="123">
        <v>23600</v>
      </c>
      <c r="Q53" s="123">
        <v>6183.34</v>
      </c>
      <c r="R53" s="121">
        <v>0.35502444211461898</v>
      </c>
      <c r="S53" s="179"/>
      <c r="T53" s="424"/>
      <c r="U53" s="428"/>
    </row>
    <row r="54" spans="1:22" ht="16.5" customHeight="1" x14ac:dyDescent="0.3">
      <c r="A54" s="566"/>
      <c r="B54" s="425"/>
      <c r="C54" s="119" t="s">
        <v>427</v>
      </c>
      <c r="D54" s="427">
        <v>21871</v>
      </c>
      <c r="E54" s="123">
        <v>26466</v>
      </c>
      <c r="F54" s="123">
        <v>36100</v>
      </c>
      <c r="G54" s="123">
        <v>9634</v>
      </c>
      <c r="H54" s="121">
        <v>0.364014206906975</v>
      </c>
      <c r="I54" s="427">
        <v>22918</v>
      </c>
      <c r="J54" s="123">
        <v>27658</v>
      </c>
      <c r="K54" s="123">
        <v>37800</v>
      </c>
      <c r="L54" s="123">
        <v>10142</v>
      </c>
      <c r="M54" s="121">
        <v>0.3666931809964567</v>
      </c>
      <c r="N54" s="426">
        <v>9544.41</v>
      </c>
      <c r="O54" s="123">
        <v>11203.68</v>
      </c>
      <c r="P54" s="123">
        <v>16500</v>
      </c>
      <c r="Q54" s="123">
        <v>5296.32</v>
      </c>
      <c r="R54" s="121">
        <v>0.47273038858660721</v>
      </c>
      <c r="S54" s="179"/>
      <c r="T54" s="424"/>
    </row>
    <row r="55" spans="1:22" ht="16.5" customHeight="1" x14ac:dyDescent="0.3">
      <c r="A55" s="566"/>
      <c r="B55" s="425"/>
      <c r="C55" s="106" t="s">
        <v>407</v>
      </c>
      <c r="D55" s="422">
        <v>50659</v>
      </c>
      <c r="E55" s="124">
        <v>60458</v>
      </c>
      <c r="F55" s="124">
        <v>78900</v>
      </c>
      <c r="G55" s="124">
        <v>18442</v>
      </c>
      <c r="H55" s="125">
        <v>0.3050382083429819</v>
      </c>
      <c r="I55" s="422">
        <v>52846</v>
      </c>
      <c r="J55" s="124">
        <v>63002</v>
      </c>
      <c r="K55" s="124">
        <v>82200</v>
      </c>
      <c r="L55" s="124">
        <v>19198</v>
      </c>
      <c r="M55" s="125">
        <v>0.30472048506396621</v>
      </c>
      <c r="N55" s="277">
        <v>24625.68</v>
      </c>
      <c r="O55" s="124">
        <v>28620.34</v>
      </c>
      <c r="P55" s="124">
        <v>40100</v>
      </c>
      <c r="Q55" s="124">
        <v>11479.66</v>
      </c>
      <c r="R55" s="125">
        <v>0.40110145442017808</v>
      </c>
      <c r="S55" s="182"/>
      <c r="T55" s="424"/>
      <c r="V55" s="78"/>
    </row>
    <row r="56" spans="1:22" ht="3.6" customHeight="1" x14ac:dyDescent="0.25">
      <c r="A56" s="128"/>
      <c r="B56" s="129"/>
      <c r="C56" s="130"/>
      <c r="D56" s="423"/>
      <c r="E56" s="131"/>
      <c r="F56" s="131"/>
      <c r="G56" s="131"/>
      <c r="H56" s="132"/>
      <c r="I56" s="423"/>
      <c r="J56" s="131"/>
      <c r="K56" s="131"/>
      <c r="L56" s="131">
        <f t="shared" ref="L56:L60" si="6">K56-J56</f>
        <v>0</v>
      </c>
      <c r="M56" s="132"/>
      <c r="N56" s="272"/>
      <c r="O56" s="131"/>
      <c r="P56" s="131"/>
      <c r="Q56" s="131">
        <f t="shared" ref="Q56:Q60" si="7">P56-O56</f>
        <v>0</v>
      </c>
      <c r="R56" s="132" t="e">
        <f t="shared" ref="R56:R60" si="8">Q56/O56</f>
        <v>#DIV/0!</v>
      </c>
      <c r="S56" s="133"/>
    </row>
    <row r="57" spans="1:22" ht="4.95" customHeight="1" x14ac:dyDescent="0.25">
      <c r="A57" s="134"/>
      <c r="B57" s="78"/>
      <c r="C57" s="135"/>
      <c r="D57" s="422"/>
      <c r="E57" s="124"/>
      <c r="F57" s="124"/>
      <c r="G57" s="124"/>
      <c r="H57" s="125"/>
      <c r="I57" s="422"/>
      <c r="J57" s="124"/>
      <c r="K57" s="124"/>
      <c r="L57" s="124">
        <f t="shared" si="6"/>
        <v>0</v>
      </c>
      <c r="M57" s="125"/>
      <c r="N57" s="277"/>
      <c r="O57" s="124"/>
      <c r="P57" s="124"/>
      <c r="Q57" s="124">
        <f t="shared" si="7"/>
        <v>0</v>
      </c>
      <c r="R57" s="125" t="e">
        <f t="shared" si="8"/>
        <v>#DIV/0!</v>
      </c>
      <c r="S57" s="126"/>
    </row>
    <row r="58" spans="1:22" s="78" customFormat="1" x14ac:dyDescent="0.25">
      <c r="A58" s="136" t="s">
        <v>407</v>
      </c>
      <c r="B58" s="73"/>
      <c r="C58" s="137" t="s">
        <v>428</v>
      </c>
      <c r="D58" s="421">
        <f t="shared" ref="D58:G59" si="9">SUM(D41,D44,D47,D50,D53)</f>
        <v>2078670</v>
      </c>
      <c r="E58" s="138">
        <f t="shared" si="9"/>
        <v>2079775</v>
      </c>
      <c r="F58" s="138">
        <f t="shared" si="9"/>
        <v>2077600</v>
      </c>
      <c r="G58" s="138">
        <f t="shared" si="9"/>
        <v>-2175</v>
      </c>
      <c r="H58" s="139">
        <f>G58/E58</f>
        <v>-1.0457862028344412E-3</v>
      </c>
      <c r="I58" s="421">
        <f t="shared" ref="I58:K59" si="10">SUM(I41,I44,I47,I50,I53)</f>
        <v>2142011</v>
      </c>
      <c r="J58" s="138">
        <f t="shared" si="10"/>
        <v>2146672</v>
      </c>
      <c r="K58" s="138">
        <f t="shared" si="10"/>
        <v>2148500</v>
      </c>
      <c r="L58" s="138">
        <f t="shared" si="6"/>
        <v>1828</v>
      </c>
      <c r="M58" s="139">
        <f>L58/J58</f>
        <v>8.5155067937719411E-4</v>
      </c>
      <c r="N58" s="420">
        <f t="shared" ref="N58:P59" si="11">SUM(N41,N44,N47,N50,N53)</f>
        <v>1829861.62</v>
      </c>
      <c r="O58" s="138">
        <f t="shared" si="11"/>
        <v>1831081.16</v>
      </c>
      <c r="P58" s="138">
        <f t="shared" si="11"/>
        <v>1830300</v>
      </c>
      <c r="Q58" s="138">
        <f t="shared" si="7"/>
        <v>-781.15999999991618</v>
      </c>
      <c r="R58" s="139">
        <f t="shared" si="8"/>
        <v>-4.2661134692681575E-4</v>
      </c>
      <c r="S58" s="186"/>
    </row>
    <row r="59" spans="1:22" s="78" customFormat="1" x14ac:dyDescent="0.25">
      <c r="A59" s="140"/>
      <c r="B59" s="73"/>
      <c r="C59" s="137" t="s">
        <v>427</v>
      </c>
      <c r="D59" s="421">
        <f t="shared" si="9"/>
        <v>2048536</v>
      </c>
      <c r="E59" s="138">
        <f t="shared" si="9"/>
        <v>2053351</v>
      </c>
      <c r="F59" s="138">
        <f t="shared" si="9"/>
        <v>2051400</v>
      </c>
      <c r="G59" s="138">
        <f t="shared" si="9"/>
        <v>-1951</v>
      </c>
      <c r="H59" s="139">
        <f>G59/E59</f>
        <v>-9.5015416263463963E-4</v>
      </c>
      <c r="I59" s="421">
        <f t="shared" si="10"/>
        <v>2134582</v>
      </c>
      <c r="J59" s="138">
        <f t="shared" si="10"/>
        <v>2142008</v>
      </c>
      <c r="K59" s="138">
        <f t="shared" si="10"/>
        <v>2142500</v>
      </c>
      <c r="L59" s="138">
        <f t="shared" si="6"/>
        <v>492</v>
      </c>
      <c r="M59" s="139">
        <f>L59/J59</f>
        <v>2.2969101889442055E-4</v>
      </c>
      <c r="N59" s="420">
        <f t="shared" si="11"/>
        <v>1586232.2599999998</v>
      </c>
      <c r="O59" s="138">
        <f t="shared" si="11"/>
        <v>1586062.7</v>
      </c>
      <c r="P59" s="138">
        <f t="shared" si="11"/>
        <v>1592700</v>
      </c>
      <c r="Q59" s="138">
        <f t="shared" si="7"/>
        <v>6637.3000000000466</v>
      </c>
      <c r="R59" s="139">
        <f t="shared" si="8"/>
        <v>4.1847652050578119E-3</v>
      </c>
      <c r="S59" s="186"/>
    </row>
    <row r="60" spans="1:22" s="78" customFormat="1" ht="14.4" thickBot="1" x14ac:dyDescent="0.3">
      <c r="A60" s="419"/>
      <c r="B60" s="418"/>
      <c r="C60" s="417" t="s">
        <v>407</v>
      </c>
      <c r="D60" s="416">
        <f>SUM(D58:D59)</f>
        <v>4127206</v>
      </c>
      <c r="E60" s="414">
        <f>SUM(E58:E59)</f>
        <v>4133126</v>
      </c>
      <c r="F60" s="414">
        <f>SUM(F58:F59)</f>
        <v>4129000</v>
      </c>
      <c r="G60" s="414">
        <f>F60-E60</f>
        <v>-4126</v>
      </c>
      <c r="H60" s="413">
        <f>G60/E60</f>
        <v>-9.9827588125791481E-4</v>
      </c>
      <c r="I60" s="416">
        <f>SUM(I58:I59)</f>
        <v>4276593</v>
      </c>
      <c r="J60" s="414">
        <f>SUM(J58:J59)</f>
        <v>4288680</v>
      </c>
      <c r="K60" s="414">
        <f>SUM(K58:K59)</f>
        <v>4291000</v>
      </c>
      <c r="L60" s="414">
        <f t="shared" si="6"/>
        <v>2320</v>
      </c>
      <c r="M60" s="413">
        <f>L60/J60</f>
        <v>5.4095898971245231E-4</v>
      </c>
      <c r="N60" s="415">
        <f>SUM(N58:N59)</f>
        <v>3416093.88</v>
      </c>
      <c r="O60" s="414">
        <f>SUM(O58:O59)</f>
        <v>3417143.86</v>
      </c>
      <c r="P60" s="414">
        <f>SUM(P58:P59)</f>
        <v>3423000</v>
      </c>
      <c r="Q60" s="414">
        <f t="shared" si="7"/>
        <v>5856.1400000001304</v>
      </c>
      <c r="R60" s="413">
        <f t="shared" si="8"/>
        <v>1.7137528415324401E-3</v>
      </c>
      <c r="S60" s="182"/>
    </row>
    <row r="61" spans="1:22" ht="16.2" thickTop="1" x14ac:dyDescent="0.3">
      <c r="A61" s="295" t="s">
        <v>426</v>
      </c>
      <c r="E61" s="76"/>
      <c r="F61" s="76"/>
      <c r="G61" s="76"/>
      <c r="H61" s="76"/>
      <c r="I61" s="76"/>
      <c r="J61" s="76"/>
      <c r="K61" s="76"/>
      <c r="O61" s="76"/>
      <c r="P61" s="76"/>
    </row>
    <row r="62" spans="1:22" x14ac:dyDescent="0.25">
      <c r="E62" s="76"/>
      <c r="F62" s="76"/>
      <c r="G62" s="76"/>
      <c r="H62" s="76"/>
      <c r="I62" s="76"/>
      <c r="J62" s="76"/>
      <c r="K62" s="76"/>
      <c r="O62" s="76"/>
      <c r="P62" s="76"/>
    </row>
  </sheetData>
  <mergeCells count="23">
    <mergeCell ref="E4:R4"/>
    <mergeCell ref="A5:C5"/>
    <mergeCell ref="K6:M6"/>
    <mergeCell ref="A7:C9"/>
    <mergeCell ref="D7:H7"/>
    <mergeCell ref="I7:M7"/>
    <mergeCell ref="N7:R7"/>
    <mergeCell ref="G8:H8"/>
    <mergeCell ref="L8:M8"/>
    <mergeCell ref="G39:H39"/>
    <mergeCell ref="L39:M39"/>
    <mergeCell ref="Q39:R39"/>
    <mergeCell ref="Q8:R8"/>
    <mergeCell ref="A53:A55"/>
    <mergeCell ref="A32:E32"/>
    <mergeCell ref="E35:R35"/>
    <mergeCell ref="A36:C36"/>
    <mergeCell ref="K37:M37"/>
    <mergeCell ref="A38:C40"/>
    <mergeCell ref="D38:H38"/>
    <mergeCell ref="I38:M38"/>
    <mergeCell ref="N38:R38"/>
    <mergeCell ref="A22:A24"/>
  </mergeCells>
  <hyperlinks>
    <hyperlink ref="A1" location="'tabel Shrt - overzicht'!A1" display="Terug lijst van de tabellen" xr:uid="{92CE14F3-C988-4667-AAA8-71A71EC65BA4}"/>
    <hyperlink ref="A34" location="'Tableau Shrt - Résumé'!A1" display="Retour à l'aperçu" xr:uid="{A8F232BD-3A49-42D0-8C75-C9A9435201E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4E778-8FA4-4C14-BDED-02702D8451EC}">
  <sheetPr>
    <tabColor rgb="FF92D050"/>
  </sheetPr>
  <dimension ref="A1:R53"/>
  <sheetViews>
    <sheetView workbookViewId="0">
      <selection activeCell="F27" sqref="F27"/>
    </sheetView>
  </sheetViews>
  <sheetFormatPr defaultColWidth="8.88671875" defaultRowHeight="13.8" x14ac:dyDescent="0.3"/>
  <cols>
    <col min="1" max="1" width="7.33203125" style="187" customWidth="1"/>
    <col min="2" max="2" width="6.109375" style="187" customWidth="1"/>
    <col min="3" max="3" width="31.6640625" style="187" customWidth="1"/>
    <col min="4" max="4" width="9.88671875" style="188" customWidth="1"/>
    <col min="5" max="5" width="9" style="188" bestFit="1" customWidth="1"/>
    <col min="6" max="6" width="9.6640625" style="188" bestFit="1" customWidth="1"/>
    <col min="7" max="11" width="9.88671875" style="188" customWidth="1"/>
    <col min="12" max="14" width="9.88671875" style="187" customWidth="1"/>
    <col min="15" max="16" width="9.88671875" style="188" customWidth="1"/>
    <col min="17" max="18" width="9.88671875" style="187" customWidth="1"/>
    <col min="19" max="16384" width="8.88671875" style="187"/>
  </cols>
  <sheetData>
    <row r="1" spans="1:18" ht="14.4" x14ac:dyDescent="0.3">
      <c r="A1" s="147" t="s">
        <v>47</v>
      </c>
    </row>
    <row r="2" spans="1:18" ht="15.6" x14ac:dyDescent="0.3">
      <c r="A2" s="187" t="s">
        <v>108</v>
      </c>
      <c r="B2" s="148"/>
      <c r="C2" s="148"/>
      <c r="D2" s="148"/>
      <c r="E2" s="614" t="s">
        <v>109</v>
      </c>
      <c r="F2" s="614"/>
      <c r="G2" s="614"/>
      <c r="H2" s="614"/>
      <c r="I2" s="614"/>
      <c r="J2" s="614"/>
      <c r="K2" s="614"/>
      <c r="L2" s="614"/>
      <c r="M2" s="614"/>
      <c r="N2" s="614"/>
      <c r="O2" s="614"/>
      <c r="P2" s="614"/>
      <c r="Q2" s="614"/>
      <c r="R2" s="614"/>
    </row>
    <row r="3" spans="1:18" x14ac:dyDescent="0.3">
      <c r="A3" s="615"/>
      <c r="B3" s="615"/>
      <c r="C3" s="615"/>
      <c r="D3" s="149"/>
      <c r="E3" s="149"/>
      <c r="F3" s="149"/>
      <c r="G3" s="149"/>
      <c r="H3" s="149"/>
      <c r="I3" s="149"/>
      <c r="J3" s="149"/>
      <c r="K3" s="149"/>
      <c r="O3" s="149"/>
      <c r="P3" s="149"/>
    </row>
    <row r="4" spans="1:18" ht="14.4" thickBot="1" x14ac:dyDescent="0.35">
      <c r="B4" s="192"/>
      <c r="C4" s="193"/>
      <c r="D4" s="194"/>
      <c r="E4" s="187"/>
      <c r="G4" s="194"/>
      <c r="H4" s="194"/>
      <c r="I4" s="194"/>
      <c r="J4" s="187"/>
      <c r="K4" s="616"/>
      <c r="L4" s="616"/>
      <c r="M4" s="616"/>
      <c r="N4" s="195"/>
      <c r="O4" s="187"/>
      <c r="P4" s="194"/>
      <c r="Q4" s="194"/>
      <c r="R4" s="194"/>
    </row>
    <row r="5" spans="1:18" ht="14.4" customHeight="1" thickTop="1" x14ac:dyDescent="0.3">
      <c r="A5" s="571" t="s">
        <v>130</v>
      </c>
      <c r="B5" s="572"/>
      <c r="C5" s="573"/>
      <c r="D5" s="623" t="s">
        <v>50</v>
      </c>
      <c r="E5" s="624"/>
      <c r="F5" s="624"/>
      <c r="G5" s="624"/>
      <c r="H5" s="625"/>
      <c r="I5" s="623" t="s">
        <v>51</v>
      </c>
      <c r="J5" s="624"/>
      <c r="K5" s="624"/>
      <c r="L5" s="624"/>
      <c r="M5" s="625"/>
      <c r="N5" s="620" t="s">
        <v>52</v>
      </c>
      <c r="O5" s="621"/>
      <c r="P5" s="621"/>
      <c r="Q5" s="621"/>
      <c r="R5" s="622"/>
    </row>
    <row r="6" spans="1:18" s="199" customFormat="1" ht="27.6" x14ac:dyDescent="0.25">
      <c r="A6" s="574"/>
      <c r="B6" s="575"/>
      <c r="C6" s="576"/>
      <c r="D6" s="107" t="s">
        <v>536</v>
      </c>
      <c r="E6" s="108" t="s">
        <v>537</v>
      </c>
      <c r="F6" s="109" t="s">
        <v>538</v>
      </c>
      <c r="G6" s="564" t="s">
        <v>53</v>
      </c>
      <c r="H6" s="565"/>
      <c r="I6" s="107" t="s">
        <v>536</v>
      </c>
      <c r="J6" s="108" t="s">
        <v>537</v>
      </c>
      <c r="K6" s="109" t="s">
        <v>538</v>
      </c>
      <c r="L6" s="564" t="s">
        <v>53</v>
      </c>
      <c r="M6" s="565"/>
      <c r="N6" s="107" t="s">
        <v>536</v>
      </c>
      <c r="O6" s="108" t="s">
        <v>537</v>
      </c>
      <c r="P6" s="109" t="s">
        <v>538</v>
      </c>
      <c r="Q6" s="564" t="s">
        <v>53</v>
      </c>
      <c r="R6" s="565"/>
    </row>
    <row r="7" spans="1:18" ht="28.2" thickBot="1" x14ac:dyDescent="0.35">
      <c r="A7" s="577"/>
      <c r="B7" s="578"/>
      <c r="C7" s="579"/>
      <c r="D7" s="201" t="s">
        <v>54</v>
      </c>
      <c r="E7" s="201" t="s">
        <v>54</v>
      </c>
      <c r="F7" s="202" t="s">
        <v>54</v>
      </c>
      <c r="G7" s="203" t="s">
        <v>54</v>
      </c>
      <c r="H7" s="204" t="s">
        <v>55</v>
      </c>
      <c r="I7" s="201" t="s">
        <v>54</v>
      </c>
      <c r="J7" s="201" t="s">
        <v>54</v>
      </c>
      <c r="K7" s="202" t="s">
        <v>54</v>
      </c>
      <c r="L7" s="203" t="s">
        <v>54</v>
      </c>
      <c r="M7" s="204" t="s">
        <v>55</v>
      </c>
      <c r="N7" s="201" t="s">
        <v>56</v>
      </c>
      <c r="O7" s="201" t="s">
        <v>56</v>
      </c>
      <c r="P7" s="202" t="s">
        <v>56</v>
      </c>
      <c r="Q7" s="205" t="s">
        <v>56</v>
      </c>
      <c r="R7" s="204" t="s">
        <v>55</v>
      </c>
    </row>
    <row r="8" spans="1:18" ht="16.2" thickTop="1" x14ac:dyDescent="0.3">
      <c r="A8" s="611" t="s">
        <v>23</v>
      </c>
      <c r="B8" s="612"/>
      <c r="C8" s="613"/>
      <c r="D8" s="244">
        <v>24006</v>
      </c>
      <c r="E8" s="244">
        <v>24716</v>
      </c>
      <c r="F8" s="244">
        <v>25900</v>
      </c>
      <c r="G8" s="244">
        <f>(F8-E8)</f>
        <v>1184</v>
      </c>
      <c r="H8" s="172">
        <f>G8/E8</f>
        <v>4.790419161676647E-2</v>
      </c>
      <c r="I8" s="244">
        <v>24718</v>
      </c>
      <c r="J8" s="244">
        <v>25409</v>
      </c>
      <c r="K8" s="244">
        <v>26700</v>
      </c>
      <c r="L8" s="244">
        <f>(K8-J8)</f>
        <v>1291</v>
      </c>
      <c r="M8" s="172">
        <f>L8/J8</f>
        <v>5.0808768546577981E-2</v>
      </c>
      <c r="N8" s="244">
        <v>20657.14</v>
      </c>
      <c r="O8" s="244">
        <v>20887.330000000002</v>
      </c>
      <c r="P8" s="244">
        <v>22000</v>
      </c>
      <c r="Q8" s="244">
        <f>(P8-O8)</f>
        <v>1112.6699999999983</v>
      </c>
      <c r="R8" s="172">
        <f>Q8/O8</f>
        <v>5.327009244360089E-2</v>
      </c>
    </row>
    <row r="9" spans="1:18" ht="15.6" x14ac:dyDescent="0.3">
      <c r="A9" s="608" t="s">
        <v>24</v>
      </c>
      <c r="B9" s="609"/>
      <c r="C9" s="610"/>
      <c r="D9" s="244">
        <v>743359</v>
      </c>
      <c r="E9" s="244">
        <v>729970</v>
      </c>
      <c r="F9" s="244">
        <v>720000</v>
      </c>
      <c r="G9" s="244">
        <f t="shared" ref="G9:G21" si="0">(F9-E9)</f>
        <v>-9970</v>
      </c>
      <c r="H9" s="172">
        <f t="shared" ref="H9:H21" si="1">G9/E9</f>
        <v>-1.3658095538172802E-2</v>
      </c>
      <c r="I9" s="244">
        <v>749252</v>
      </c>
      <c r="J9" s="244">
        <v>736164</v>
      </c>
      <c r="K9" s="244">
        <v>726500</v>
      </c>
      <c r="L9" s="244">
        <f t="shared" ref="L9:L21" si="2">(K9-J9)</f>
        <v>-9664</v>
      </c>
      <c r="M9" s="172">
        <f t="shared" ref="M9:M21" si="3">L9/J9</f>
        <v>-1.3127509631006135E-2</v>
      </c>
      <c r="N9" s="244">
        <v>629391.23</v>
      </c>
      <c r="O9" s="244">
        <v>622350.56000000006</v>
      </c>
      <c r="P9" s="244">
        <v>616000</v>
      </c>
      <c r="Q9" s="244">
        <f t="shared" ref="Q9:Q21" si="4">(P9-O9)</f>
        <v>-6350.5600000000559</v>
      </c>
      <c r="R9" s="172">
        <f t="shared" ref="R9:R21" si="5">Q9/O9</f>
        <v>-1.0204152463524827E-2</v>
      </c>
    </row>
    <row r="10" spans="1:18" x14ac:dyDescent="0.3">
      <c r="A10" s="214" t="s">
        <v>110</v>
      </c>
      <c r="B10" s="603" t="s">
        <v>111</v>
      </c>
      <c r="C10" s="604"/>
      <c r="D10" s="245">
        <v>535511</v>
      </c>
      <c r="E10" s="245">
        <v>524686</v>
      </c>
      <c r="F10" s="245">
        <v>514500</v>
      </c>
      <c r="G10" s="246">
        <f t="shared" si="0"/>
        <v>-10186</v>
      </c>
      <c r="H10" s="173">
        <f t="shared" si="1"/>
        <v>-1.941351589331524E-2</v>
      </c>
      <c r="I10" s="245">
        <v>540229</v>
      </c>
      <c r="J10" s="245">
        <v>529651</v>
      </c>
      <c r="K10" s="245">
        <v>519800</v>
      </c>
      <c r="L10" s="246">
        <f t="shared" si="2"/>
        <v>-9851</v>
      </c>
      <c r="M10" s="173">
        <f t="shared" si="3"/>
        <v>-1.859903974503966E-2</v>
      </c>
      <c r="N10" s="245">
        <v>461644.37</v>
      </c>
      <c r="O10" s="245">
        <v>454660.2</v>
      </c>
      <c r="P10" s="245">
        <v>448800</v>
      </c>
      <c r="Q10" s="246">
        <f t="shared" si="4"/>
        <v>-5860.2000000000116</v>
      </c>
      <c r="R10" s="173">
        <f t="shared" si="5"/>
        <v>-1.2889186253822111E-2</v>
      </c>
    </row>
    <row r="11" spans="1:18" x14ac:dyDescent="0.3">
      <c r="A11" s="214" t="s">
        <v>112</v>
      </c>
      <c r="B11" s="603" t="s">
        <v>113</v>
      </c>
      <c r="C11" s="604" t="s">
        <v>13</v>
      </c>
      <c r="D11" s="245">
        <v>207848</v>
      </c>
      <c r="E11" s="245">
        <v>205284</v>
      </c>
      <c r="F11" s="245">
        <v>205500</v>
      </c>
      <c r="G11" s="246">
        <f t="shared" si="0"/>
        <v>216</v>
      </c>
      <c r="H11" s="173">
        <f t="shared" si="1"/>
        <v>1.0522008534518032E-3</v>
      </c>
      <c r="I11" s="245">
        <v>209023</v>
      </c>
      <c r="J11" s="245">
        <v>206513</v>
      </c>
      <c r="K11" s="245">
        <v>206700</v>
      </c>
      <c r="L11" s="246">
        <f t="shared" si="2"/>
        <v>187</v>
      </c>
      <c r="M11" s="173">
        <f t="shared" si="3"/>
        <v>9.0551200166575469E-4</v>
      </c>
      <c r="N11" s="245">
        <v>167746.85999999999</v>
      </c>
      <c r="O11" s="245">
        <v>167690.35999999999</v>
      </c>
      <c r="P11" s="245">
        <v>167200</v>
      </c>
      <c r="Q11" s="246">
        <f t="shared" si="4"/>
        <v>-490.35999999998603</v>
      </c>
      <c r="R11" s="173">
        <f t="shared" si="5"/>
        <v>-2.924199101248194E-3</v>
      </c>
    </row>
    <row r="12" spans="1:18" ht="15.6" x14ac:dyDescent="0.3">
      <c r="A12" s="608" t="s">
        <v>25</v>
      </c>
      <c r="B12" s="609"/>
      <c r="C12" s="610" t="s">
        <v>14</v>
      </c>
      <c r="D12" s="244">
        <v>1601930</v>
      </c>
      <c r="E12" s="244">
        <v>1599708</v>
      </c>
      <c r="F12" s="244">
        <v>1599200</v>
      </c>
      <c r="G12" s="244">
        <f t="shared" si="0"/>
        <v>-508</v>
      </c>
      <c r="H12" s="172">
        <f t="shared" si="1"/>
        <v>-3.1755795432666462E-4</v>
      </c>
      <c r="I12" s="244">
        <v>1690026</v>
      </c>
      <c r="J12" s="244">
        <v>1692815</v>
      </c>
      <c r="K12" s="244">
        <v>1699200</v>
      </c>
      <c r="L12" s="244">
        <f t="shared" si="2"/>
        <v>6385</v>
      </c>
      <c r="M12" s="172">
        <f t="shared" si="3"/>
        <v>3.7718238555305805E-3</v>
      </c>
      <c r="N12" s="244">
        <v>1369075.08</v>
      </c>
      <c r="O12" s="244">
        <v>1364675.92</v>
      </c>
      <c r="P12" s="244">
        <v>1364600</v>
      </c>
      <c r="Q12" s="244">
        <f t="shared" si="4"/>
        <v>-75.919999999925494</v>
      </c>
      <c r="R12" s="172">
        <f t="shared" si="5"/>
        <v>-5.5632255898474047E-5</v>
      </c>
    </row>
    <row r="13" spans="1:18" x14ac:dyDescent="0.3">
      <c r="A13" s="214" t="s">
        <v>114</v>
      </c>
      <c r="B13" s="603" t="s">
        <v>115</v>
      </c>
      <c r="C13" s="604" t="s">
        <v>15</v>
      </c>
      <c r="D13" s="245">
        <v>840471</v>
      </c>
      <c r="E13" s="245">
        <v>838253</v>
      </c>
      <c r="F13" s="245">
        <v>837500</v>
      </c>
      <c r="G13" s="246">
        <f t="shared" si="0"/>
        <v>-753</v>
      </c>
      <c r="H13" s="173">
        <f t="shared" si="1"/>
        <v>-8.9829681492341806E-4</v>
      </c>
      <c r="I13" s="245">
        <v>889753</v>
      </c>
      <c r="J13" s="245">
        <v>891365</v>
      </c>
      <c r="K13" s="245">
        <v>894700</v>
      </c>
      <c r="L13" s="246">
        <f t="shared" si="2"/>
        <v>3335</v>
      </c>
      <c r="M13" s="173">
        <f t="shared" si="3"/>
        <v>3.7414527157786093E-3</v>
      </c>
      <c r="N13" s="245">
        <v>703249.06</v>
      </c>
      <c r="O13" s="245">
        <v>699811.39</v>
      </c>
      <c r="P13" s="245">
        <v>701500</v>
      </c>
      <c r="Q13" s="246">
        <f t="shared" si="4"/>
        <v>1688.609999999986</v>
      </c>
      <c r="R13" s="173">
        <f t="shared" si="5"/>
        <v>2.4129501521831277E-3</v>
      </c>
    </row>
    <row r="14" spans="1:18" ht="16.5" customHeight="1" x14ac:dyDescent="0.3">
      <c r="A14" s="247" t="s">
        <v>116</v>
      </c>
      <c r="B14" s="603" t="s">
        <v>117</v>
      </c>
      <c r="C14" s="604" t="s">
        <v>13</v>
      </c>
      <c r="D14" s="245">
        <v>125515</v>
      </c>
      <c r="E14" s="245">
        <v>124156</v>
      </c>
      <c r="F14" s="245">
        <v>122600</v>
      </c>
      <c r="G14" s="246">
        <f t="shared" si="0"/>
        <v>-1556</v>
      </c>
      <c r="H14" s="173">
        <f t="shared" si="1"/>
        <v>-1.2532620251941106E-2</v>
      </c>
      <c r="I14" s="245">
        <v>126003</v>
      </c>
      <c r="J14" s="245">
        <v>124701</v>
      </c>
      <c r="K14" s="245">
        <v>123200</v>
      </c>
      <c r="L14" s="246">
        <f t="shared" si="2"/>
        <v>-1501</v>
      </c>
      <c r="M14" s="173">
        <f t="shared" si="3"/>
        <v>-1.2036792006479499E-2</v>
      </c>
      <c r="N14" s="245">
        <v>118105.66</v>
      </c>
      <c r="O14" s="245">
        <v>116352.87999999999</v>
      </c>
      <c r="P14" s="245">
        <v>114800</v>
      </c>
      <c r="Q14" s="246">
        <f t="shared" si="4"/>
        <v>-1552.8799999999901</v>
      </c>
      <c r="R14" s="173">
        <f t="shared" si="5"/>
        <v>-1.3346296198254743E-2</v>
      </c>
    </row>
    <row r="15" spans="1:18" x14ac:dyDescent="0.3">
      <c r="A15" s="247" t="s">
        <v>118</v>
      </c>
      <c r="B15" s="603" t="s">
        <v>119</v>
      </c>
      <c r="C15" s="604" t="s">
        <v>15</v>
      </c>
      <c r="D15" s="245">
        <v>118051</v>
      </c>
      <c r="E15" s="245">
        <v>118423</v>
      </c>
      <c r="F15" s="245">
        <v>119100</v>
      </c>
      <c r="G15" s="246">
        <f t="shared" si="0"/>
        <v>677</v>
      </c>
      <c r="H15" s="173">
        <f t="shared" si="1"/>
        <v>5.716794879373095E-3</v>
      </c>
      <c r="I15" s="245">
        <v>118804</v>
      </c>
      <c r="J15" s="245">
        <v>119118</v>
      </c>
      <c r="K15" s="245">
        <v>119800</v>
      </c>
      <c r="L15" s="246">
        <f t="shared" si="2"/>
        <v>682</v>
      </c>
      <c r="M15" s="173">
        <f t="shared" si="3"/>
        <v>5.7254151345724411E-3</v>
      </c>
      <c r="N15" s="245">
        <v>105435.58</v>
      </c>
      <c r="O15" s="245">
        <v>105786.77</v>
      </c>
      <c r="P15" s="245">
        <v>106800</v>
      </c>
      <c r="Q15" s="246">
        <f t="shared" si="4"/>
        <v>1013.2299999999959</v>
      </c>
      <c r="R15" s="173">
        <f t="shared" si="5"/>
        <v>9.5780408079384205E-3</v>
      </c>
    </row>
    <row r="16" spans="1:18" x14ac:dyDescent="0.3">
      <c r="A16" s="247" t="s">
        <v>120</v>
      </c>
      <c r="B16" s="603" t="s">
        <v>121</v>
      </c>
      <c r="C16" s="604" t="s">
        <v>13</v>
      </c>
      <c r="D16" s="245">
        <v>24960</v>
      </c>
      <c r="E16" s="245">
        <v>25144</v>
      </c>
      <c r="F16" s="245">
        <v>25500</v>
      </c>
      <c r="G16" s="246">
        <f t="shared" si="0"/>
        <v>356</v>
      </c>
      <c r="H16" s="174">
        <f t="shared" si="1"/>
        <v>1.4158447343302577E-2</v>
      </c>
      <c r="I16" s="245">
        <v>25845</v>
      </c>
      <c r="J16" s="245">
        <v>26021</v>
      </c>
      <c r="K16" s="245">
        <v>26500</v>
      </c>
      <c r="L16" s="246">
        <f t="shared" si="2"/>
        <v>479</v>
      </c>
      <c r="M16" s="174">
        <f t="shared" si="3"/>
        <v>1.8408208754467546E-2</v>
      </c>
      <c r="N16" s="245">
        <v>21250.42</v>
      </c>
      <c r="O16" s="245">
        <v>21368.99</v>
      </c>
      <c r="P16" s="245">
        <v>21700</v>
      </c>
      <c r="Q16" s="246">
        <f t="shared" si="4"/>
        <v>331.0099999999984</v>
      </c>
      <c r="R16" s="174">
        <f t="shared" si="5"/>
        <v>1.5490203327344829E-2</v>
      </c>
    </row>
    <row r="17" spans="1:18" x14ac:dyDescent="0.3">
      <c r="A17" s="247" t="s">
        <v>122</v>
      </c>
      <c r="B17" s="603" t="s">
        <v>123</v>
      </c>
      <c r="C17" s="604"/>
      <c r="D17" s="245">
        <v>492933</v>
      </c>
      <c r="E17" s="245">
        <v>493732</v>
      </c>
      <c r="F17" s="245">
        <v>494500</v>
      </c>
      <c r="G17" s="246">
        <f t="shared" si="0"/>
        <v>768</v>
      </c>
      <c r="H17" s="174">
        <f t="shared" si="1"/>
        <v>1.5554997448008231E-3</v>
      </c>
      <c r="I17" s="245">
        <v>529621</v>
      </c>
      <c r="J17" s="245">
        <v>531610</v>
      </c>
      <c r="K17" s="245">
        <v>535000</v>
      </c>
      <c r="L17" s="246">
        <f t="shared" si="2"/>
        <v>3390</v>
      </c>
      <c r="M17" s="174">
        <f t="shared" si="3"/>
        <v>6.3768552134083256E-3</v>
      </c>
      <c r="N17" s="245">
        <v>421034.36</v>
      </c>
      <c r="O17" s="245">
        <v>421355.89</v>
      </c>
      <c r="P17" s="245">
        <v>419800</v>
      </c>
      <c r="Q17" s="246">
        <f t="shared" si="4"/>
        <v>-1555.890000000014</v>
      </c>
      <c r="R17" s="174">
        <f t="shared" si="5"/>
        <v>-3.692579211364564E-3</v>
      </c>
    </row>
    <row r="18" spans="1:18" ht="15.6" x14ac:dyDescent="0.3">
      <c r="A18" s="608" t="s">
        <v>26</v>
      </c>
      <c r="B18" s="609"/>
      <c r="C18" s="610" t="s">
        <v>14</v>
      </c>
      <c r="D18" s="244">
        <v>1757911</v>
      </c>
      <c r="E18" s="244">
        <v>1778732</v>
      </c>
      <c r="F18" s="244">
        <v>1783900</v>
      </c>
      <c r="G18" s="244">
        <f t="shared" si="0"/>
        <v>5168</v>
      </c>
      <c r="H18" s="172">
        <f t="shared" si="1"/>
        <v>2.9054405048090435E-3</v>
      </c>
      <c r="I18" s="244">
        <v>1812597</v>
      </c>
      <c r="J18" s="244">
        <v>1834292</v>
      </c>
      <c r="K18" s="244">
        <v>1838600</v>
      </c>
      <c r="L18" s="244">
        <f t="shared" si="2"/>
        <v>4308</v>
      </c>
      <c r="M18" s="172">
        <f t="shared" si="3"/>
        <v>2.3485900827131122E-3</v>
      </c>
      <c r="N18" s="244">
        <v>1396970.43</v>
      </c>
      <c r="O18" s="244">
        <v>1409230.0499999998</v>
      </c>
      <c r="P18" s="244">
        <v>1420400</v>
      </c>
      <c r="Q18" s="244">
        <f t="shared" si="4"/>
        <v>11169.950000000186</v>
      </c>
      <c r="R18" s="172">
        <f t="shared" si="5"/>
        <v>7.9262786086630697E-3</v>
      </c>
    </row>
    <row r="19" spans="1:18" x14ac:dyDescent="0.3">
      <c r="A19" s="247" t="s">
        <v>124</v>
      </c>
      <c r="B19" s="603" t="s">
        <v>125</v>
      </c>
      <c r="C19" s="604" t="s">
        <v>15</v>
      </c>
      <c r="D19" s="245">
        <v>910164</v>
      </c>
      <c r="E19" s="245">
        <v>918048</v>
      </c>
      <c r="F19" s="245">
        <v>918600</v>
      </c>
      <c r="G19" s="246">
        <f t="shared" si="0"/>
        <v>552</v>
      </c>
      <c r="H19" s="174">
        <f t="shared" si="1"/>
        <v>6.0127575028756663E-4</v>
      </c>
      <c r="I19" s="245">
        <v>941638</v>
      </c>
      <c r="J19" s="245">
        <v>949360</v>
      </c>
      <c r="K19" s="245">
        <v>948700</v>
      </c>
      <c r="L19" s="246">
        <f t="shared" si="2"/>
        <v>-660</v>
      </c>
      <c r="M19" s="174">
        <f t="shared" si="3"/>
        <v>-6.9520519086542509E-4</v>
      </c>
      <c r="N19" s="245">
        <v>789163.75</v>
      </c>
      <c r="O19" s="245">
        <v>793159.63</v>
      </c>
      <c r="P19" s="245">
        <v>799200</v>
      </c>
      <c r="Q19" s="246">
        <f t="shared" si="4"/>
        <v>6040.3699999999953</v>
      </c>
      <c r="R19" s="174">
        <f t="shared" si="5"/>
        <v>7.6155792245755057E-3</v>
      </c>
    </row>
    <row r="20" spans="1:18" x14ac:dyDescent="0.3">
      <c r="A20" s="247" t="s">
        <v>126</v>
      </c>
      <c r="B20" s="603" t="s">
        <v>127</v>
      </c>
      <c r="C20" s="604" t="s">
        <v>13</v>
      </c>
      <c r="D20" s="245">
        <v>588079</v>
      </c>
      <c r="E20" s="245">
        <v>594510</v>
      </c>
      <c r="F20" s="245">
        <v>599600</v>
      </c>
      <c r="G20" s="246">
        <f t="shared" si="0"/>
        <v>5090</v>
      </c>
      <c r="H20" s="174">
        <f t="shared" si="1"/>
        <v>8.5616726379707658E-3</v>
      </c>
      <c r="I20" s="245">
        <v>598298</v>
      </c>
      <c r="J20" s="245">
        <v>605193</v>
      </c>
      <c r="K20" s="245">
        <v>610500</v>
      </c>
      <c r="L20" s="246">
        <f t="shared" si="2"/>
        <v>5307</v>
      </c>
      <c r="M20" s="174">
        <f t="shared" si="3"/>
        <v>8.7691034099865658E-3</v>
      </c>
      <c r="N20" s="245">
        <v>427048.21</v>
      </c>
      <c r="O20" s="245">
        <v>432518.07</v>
      </c>
      <c r="P20" s="245">
        <v>438000</v>
      </c>
      <c r="Q20" s="246">
        <f t="shared" si="4"/>
        <v>5481.929999999993</v>
      </c>
      <c r="R20" s="174">
        <f t="shared" si="5"/>
        <v>1.2674453115912575E-2</v>
      </c>
    </row>
    <row r="21" spans="1:18" x14ac:dyDescent="0.3">
      <c r="A21" s="247" t="s">
        <v>128</v>
      </c>
      <c r="B21" s="603" t="s">
        <v>129</v>
      </c>
      <c r="C21" s="604" t="s">
        <v>14</v>
      </c>
      <c r="D21" s="245">
        <v>259668</v>
      </c>
      <c r="E21" s="245">
        <v>266174</v>
      </c>
      <c r="F21" s="245">
        <v>265700</v>
      </c>
      <c r="G21" s="246">
        <f t="shared" si="0"/>
        <v>-474</v>
      </c>
      <c r="H21" s="174">
        <f t="shared" si="1"/>
        <v>-1.7807900095426299E-3</v>
      </c>
      <c r="I21" s="245">
        <v>272661</v>
      </c>
      <c r="J21" s="245">
        <v>279739</v>
      </c>
      <c r="K21" s="245">
        <v>279400</v>
      </c>
      <c r="L21" s="246">
        <f t="shared" si="2"/>
        <v>-339</v>
      </c>
      <c r="M21" s="174">
        <f t="shared" si="3"/>
        <v>-1.2118438973471701E-3</v>
      </c>
      <c r="N21" s="245">
        <v>180758.47</v>
      </c>
      <c r="O21" s="245">
        <v>183552.34999999998</v>
      </c>
      <c r="P21" s="245">
        <v>183200</v>
      </c>
      <c r="Q21" s="246">
        <f t="shared" si="4"/>
        <v>-352.34999999997672</v>
      </c>
      <c r="R21" s="174">
        <f t="shared" si="5"/>
        <v>-1.9196158480127156E-3</v>
      </c>
    </row>
    <row r="22" spans="1:18" ht="3.6" customHeight="1" x14ac:dyDescent="0.3">
      <c r="A22" s="226"/>
      <c r="B22" s="227"/>
      <c r="C22" s="248"/>
      <c r="D22" s="537"/>
      <c r="E22" s="245"/>
      <c r="F22" s="245"/>
      <c r="G22" s="249"/>
      <c r="H22" s="175"/>
      <c r="I22" s="537"/>
      <c r="J22" s="245"/>
      <c r="K22" s="245"/>
      <c r="L22" s="249"/>
      <c r="M22" s="175"/>
      <c r="N22" s="537"/>
      <c r="O22" s="245"/>
      <c r="P22" s="245"/>
      <c r="Q22" s="249"/>
      <c r="R22" s="175"/>
    </row>
    <row r="23" spans="1:18" ht="1.95" customHeight="1" x14ac:dyDescent="0.3">
      <c r="A23" s="250"/>
      <c r="C23" s="251"/>
      <c r="D23" s="538"/>
      <c r="E23" s="252"/>
      <c r="F23" s="253"/>
      <c r="G23" s="254"/>
      <c r="H23" s="176"/>
      <c r="I23" s="538"/>
      <c r="J23" s="252"/>
      <c r="K23" s="253"/>
      <c r="L23" s="254"/>
      <c r="M23" s="176"/>
      <c r="N23" s="538"/>
      <c r="O23" s="252"/>
      <c r="P23" s="253"/>
      <c r="Q23" s="254"/>
      <c r="R23" s="176"/>
    </row>
    <row r="24" spans="1:18" ht="15.6" x14ac:dyDescent="0.3">
      <c r="A24" s="617" t="s">
        <v>15</v>
      </c>
      <c r="B24" s="618"/>
      <c r="C24" s="619"/>
      <c r="D24" s="255">
        <f>SUM(D18,D12,D9,D8)</f>
        <v>4127206</v>
      </c>
      <c r="E24" s="255">
        <f>SUM(E18,E12,E9,E8)</f>
        <v>4133126</v>
      </c>
      <c r="F24" s="255">
        <f>SUM(F18,F12,F9,F8)</f>
        <v>4129000</v>
      </c>
      <c r="G24" s="255">
        <f>F24-E24</f>
        <v>-4126</v>
      </c>
      <c r="H24" s="178">
        <f>G24/E24</f>
        <v>-9.9827588125791481E-4</v>
      </c>
      <c r="I24" s="255">
        <f>SUM(I18,I12,I9,I8)</f>
        <v>4276593</v>
      </c>
      <c r="J24" s="255">
        <f>SUM(J18,J12,J9,J8)</f>
        <v>4288680</v>
      </c>
      <c r="K24" s="255">
        <f>SUM(K18,K12,K9,K8)</f>
        <v>4291000</v>
      </c>
      <c r="L24" s="255">
        <f>K24-J24</f>
        <v>2320</v>
      </c>
      <c r="M24" s="178">
        <f>L24/J24</f>
        <v>5.4095898971245231E-4</v>
      </c>
      <c r="N24" s="255">
        <f>SUM(N18,N12,N9,N8)</f>
        <v>3416093.88</v>
      </c>
      <c r="O24" s="255">
        <f>SUM(O18,O12,O9,O8)</f>
        <v>3417143.86</v>
      </c>
      <c r="P24" s="255">
        <f>SUM(P18,P12,P9,P8)</f>
        <v>3423000</v>
      </c>
      <c r="Q24" s="255">
        <f>SUM(Q18,Q12,Q9,Q8)</f>
        <v>5856.1400000002031</v>
      </c>
      <c r="R24" s="178">
        <f>Q24/O24</f>
        <v>1.7137528415324614E-3</v>
      </c>
    </row>
    <row r="25" spans="1:18" ht="3" customHeight="1" thickBot="1" x14ac:dyDescent="0.35">
      <c r="A25" s="237"/>
      <c r="B25" s="238"/>
      <c r="C25" s="239"/>
      <c r="D25" s="539"/>
      <c r="E25" s="256"/>
      <c r="F25" s="256"/>
      <c r="G25" s="256"/>
      <c r="H25" s="177"/>
      <c r="I25" s="539"/>
      <c r="J25" s="256"/>
      <c r="K25" s="256"/>
      <c r="L25" s="256"/>
      <c r="M25" s="177"/>
      <c r="N25" s="539"/>
      <c r="O25" s="256"/>
      <c r="P25" s="256"/>
      <c r="Q25" s="256"/>
      <c r="R25" s="177"/>
    </row>
    <row r="26" spans="1:18" ht="16.2" thickTop="1" x14ac:dyDescent="0.3">
      <c r="A26" s="257"/>
      <c r="B26" s="257"/>
      <c r="C26" s="257"/>
      <c r="D26" s="191"/>
      <c r="E26" s="258"/>
      <c r="F26" s="258"/>
      <c r="G26" s="191"/>
      <c r="H26" s="191"/>
      <c r="I26" s="191"/>
      <c r="J26" s="258"/>
      <c r="K26" s="258"/>
      <c r="O26" s="258"/>
      <c r="P26" s="258"/>
      <c r="R26" s="191"/>
    </row>
    <row r="27" spans="1:18" ht="14.4" x14ac:dyDescent="0.3">
      <c r="A27" s="2" t="s">
        <v>436</v>
      </c>
      <c r="D27" s="544"/>
      <c r="E27" s="544"/>
      <c r="F27" s="544"/>
      <c r="G27" s="544"/>
      <c r="H27" s="544"/>
      <c r="I27" s="544"/>
      <c r="J27" s="544"/>
      <c r="K27" s="544"/>
      <c r="L27" s="544"/>
      <c r="M27" s="544"/>
      <c r="N27" s="544"/>
      <c r="O27" s="544"/>
      <c r="P27" s="544"/>
      <c r="Q27" s="544"/>
      <c r="R27" s="544"/>
    </row>
    <row r="28" spans="1:18" s="76" customFormat="1" ht="15.6" x14ac:dyDescent="0.3">
      <c r="A28" s="76" t="s">
        <v>440</v>
      </c>
      <c r="B28" s="412"/>
      <c r="C28" s="412"/>
      <c r="D28" s="412"/>
      <c r="E28" s="568" t="s">
        <v>439</v>
      </c>
      <c r="F28" s="568"/>
      <c r="G28" s="568"/>
      <c r="H28" s="568"/>
      <c r="I28" s="568"/>
      <c r="J28" s="568"/>
      <c r="K28" s="568"/>
      <c r="L28" s="568"/>
      <c r="M28" s="568"/>
      <c r="N28" s="568"/>
      <c r="O28" s="568"/>
      <c r="P28" s="568"/>
      <c r="Q28" s="568"/>
      <c r="R28" s="568"/>
    </row>
    <row r="29" spans="1:18" s="76" customFormat="1" ht="14.4" thickBot="1" x14ac:dyDescent="0.3">
      <c r="B29" s="40"/>
      <c r="C29" s="103"/>
      <c r="D29" s="104"/>
      <c r="F29" s="97"/>
      <c r="G29" s="104"/>
      <c r="H29" s="104"/>
      <c r="I29" s="104"/>
      <c r="K29" s="570"/>
      <c r="L29" s="570"/>
      <c r="M29" s="570"/>
      <c r="N29" s="105"/>
      <c r="P29" s="104"/>
      <c r="Q29" s="104"/>
      <c r="R29" s="104"/>
    </row>
    <row r="30" spans="1:18" s="76" customFormat="1" ht="17.25" customHeight="1" thickTop="1" x14ac:dyDescent="0.25">
      <c r="A30" s="571" t="s">
        <v>438</v>
      </c>
      <c r="B30" s="572"/>
      <c r="C30" s="573"/>
      <c r="D30" s="626" t="s">
        <v>437</v>
      </c>
      <c r="E30" s="627"/>
      <c r="F30" s="627"/>
      <c r="G30" s="627"/>
      <c r="H30" s="628"/>
      <c r="I30" s="583" t="s">
        <v>417</v>
      </c>
      <c r="J30" s="584"/>
      <c r="K30" s="584"/>
      <c r="L30" s="584"/>
      <c r="M30" s="585"/>
      <c r="N30" s="580" t="s">
        <v>416</v>
      </c>
      <c r="O30" s="581"/>
      <c r="P30" s="581"/>
      <c r="Q30" s="581"/>
      <c r="R30" s="582"/>
    </row>
    <row r="31" spans="1:18" s="78" customFormat="1" ht="27.6" customHeight="1" x14ac:dyDescent="0.25">
      <c r="A31" s="574"/>
      <c r="B31" s="575"/>
      <c r="C31" s="576"/>
      <c r="D31" s="107" t="s">
        <v>539</v>
      </c>
      <c r="E31" s="108" t="s">
        <v>540</v>
      </c>
      <c r="F31" s="109" t="s">
        <v>541</v>
      </c>
      <c r="G31" s="562" t="s">
        <v>413</v>
      </c>
      <c r="H31" s="563"/>
      <c r="I31" s="107" t="s">
        <v>539</v>
      </c>
      <c r="J31" s="108" t="s">
        <v>540</v>
      </c>
      <c r="K31" s="109" t="s">
        <v>541</v>
      </c>
      <c r="L31" s="562" t="s">
        <v>413</v>
      </c>
      <c r="M31" s="563"/>
      <c r="N31" s="107" t="s">
        <v>539</v>
      </c>
      <c r="O31" s="108" t="s">
        <v>540</v>
      </c>
      <c r="P31" s="109" t="s">
        <v>541</v>
      </c>
      <c r="Q31" s="562" t="s">
        <v>413</v>
      </c>
      <c r="R31" s="563"/>
    </row>
    <row r="32" spans="1:18" s="76" customFormat="1" ht="28.2" thickBot="1" x14ac:dyDescent="0.3">
      <c r="A32" s="577"/>
      <c r="B32" s="578"/>
      <c r="C32" s="579"/>
      <c r="D32" s="203" t="s">
        <v>411</v>
      </c>
      <c r="E32" s="203" t="s">
        <v>411</v>
      </c>
      <c r="F32" s="203" t="s">
        <v>411</v>
      </c>
      <c r="G32" s="203" t="s">
        <v>411</v>
      </c>
      <c r="H32" s="204" t="s">
        <v>410</v>
      </c>
      <c r="I32" s="203" t="s">
        <v>411</v>
      </c>
      <c r="J32" s="203" t="s">
        <v>411</v>
      </c>
      <c r="K32" s="203" t="s">
        <v>411</v>
      </c>
      <c r="L32" s="203" t="s">
        <v>411</v>
      </c>
      <c r="M32" s="204" t="s">
        <v>410</v>
      </c>
      <c r="N32" s="203" t="s">
        <v>558</v>
      </c>
      <c r="O32" s="115" t="s">
        <v>430</v>
      </c>
      <c r="P32" s="115" t="s">
        <v>430</v>
      </c>
      <c r="Q32" s="115" t="s">
        <v>430</v>
      </c>
      <c r="R32" s="204" t="s">
        <v>410</v>
      </c>
    </row>
    <row r="33" spans="1:18" s="76" customFormat="1" ht="16.2" thickTop="1" x14ac:dyDescent="0.25">
      <c r="A33" s="611" t="s">
        <v>331</v>
      </c>
      <c r="B33" s="612"/>
      <c r="C33" s="613"/>
      <c r="D33" s="244">
        <v>24006</v>
      </c>
      <c r="E33" s="244">
        <v>24716</v>
      </c>
      <c r="F33" s="244">
        <v>25900</v>
      </c>
      <c r="G33" s="244">
        <v>1184</v>
      </c>
      <c r="H33" s="172">
        <v>4.790419161676647E-2</v>
      </c>
      <c r="I33" s="533">
        <v>24718</v>
      </c>
      <c r="J33" s="244">
        <v>25409</v>
      </c>
      <c r="K33" s="244">
        <v>26700</v>
      </c>
      <c r="L33" s="244">
        <v>1291</v>
      </c>
      <c r="M33" s="172">
        <v>5.0808768546577981E-2</v>
      </c>
      <c r="N33" s="244">
        <v>20657.14</v>
      </c>
      <c r="O33" s="244">
        <v>20887.330000000002</v>
      </c>
      <c r="P33" s="244">
        <v>22000</v>
      </c>
      <c r="Q33" s="244">
        <v>1112.6699999999983</v>
      </c>
      <c r="R33" s="172">
        <v>5.327009244360089E-2</v>
      </c>
    </row>
    <row r="34" spans="1:18" s="76" customFormat="1" ht="15.6" x14ac:dyDescent="0.25">
      <c r="A34" s="608" t="s">
        <v>342</v>
      </c>
      <c r="B34" s="609"/>
      <c r="C34" s="610"/>
      <c r="D34" s="244">
        <v>743359</v>
      </c>
      <c r="E34" s="244">
        <v>729970</v>
      </c>
      <c r="F34" s="244">
        <v>720000</v>
      </c>
      <c r="G34" s="244">
        <v>-9970</v>
      </c>
      <c r="H34" s="172">
        <v>-1.3658095538172802E-2</v>
      </c>
      <c r="I34" s="533">
        <v>749252</v>
      </c>
      <c r="J34" s="244">
        <v>736164</v>
      </c>
      <c r="K34" s="244">
        <v>726500</v>
      </c>
      <c r="L34" s="244">
        <v>-9664</v>
      </c>
      <c r="M34" s="172">
        <v>-1.3127509631006135E-2</v>
      </c>
      <c r="N34" s="244">
        <v>629391.23</v>
      </c>
      <c r="O34" s="244">
        <v>622350.56000000006</v>
      </c>
      <c r="P34" s="244">
        <v>616000</v>
      </c>
      <c r="Q34" s="244">
        <v>-6350.5600000000559</v>
      </c>
      <c r="R34" s="172">
        <v>-1.0204152463524827E-2</v>
      </c>
    </row>
    <row r="35" spans="1:18" s="76" customFormat="1" ht="13.95" customHeight="1" x14ac:dyDescent="0.25">
      <c r="A35" s="214" t="s">
        <v>110</v>
      </c>
      <c r="B35" s="603" t="s">
        <v>409</v>
      </c>
      <c r="C35" s="604"/>
      <c r="D35" s="245">
        <v>535511</v>
      </c>
      <c r="E35" s="245">
        <v>524686</v>
      </c>
      <c r="F35" s="245">
        <v>514500</v>
      </c>
      <c r="G35" s="246">
        <v>-10186</v>
      </c>
      <c r="H35" s="173">
        <v>-1.941351589331524E-2</v>
      </c>
      <c r="I35" s="540">
        <v>540229</v>
      </c>
      <c r="J35" s="245">
        <v>529651</v>
      </c>
      <c r="K35" s="245">
        <v>519800</v>
      </c>
      <c r="L35" s="246">
        <v>-9851</v>
      </c>
      <c r="M35" s="173">
        <v>-1.859903974503966E-2</v>
      </c>
      <c r="N35" s="245">
        <v>461644.37</v>
      </c>
      <c r="O35" s="245">
        <v>454660.2</v>
      </c>
      <c r="P35" s="245">
        <v>448800</v>
      </c>
      <c r="Q35" s="246">
        <v>-5860.2000000000116</v>
      </c>
      <c r="R35" s="173">
        <v>-1.2889186253822111E-2</v>
      </c>
    </row>
    <row r="36" spans="1:18" s="76" customFormat="1" ht="13.95" customHeight="1" x14ac:dyDescent="0.25">
      <c r="A36" s="214" t="s">
        <v>112</v>
      </c>
      <c r="B36" s="603" t="s">
        <v>333</v>
      </c>
      <c r="C36" s="604"/>
      <c r="D36" s="245">
        <v>207848</v>
      </c>
      <c r="E36" s="245">
        <v>205284</v>
      </c>
      <c r="F36" s="245">
        <v>205500</v>
      </c>
      <c r="G36" s="246">
        <v>216</v>
      </c>
      <c r="H36" s="173">
        <v>1.0522008534518032E-3</v>
      </c>
      <c r="I36" s="540">
        <v>209023</v>
      </c>
      <c r="J36" s="245">
        <v>206513</v>
      </c>
      <c r="K36" s="245">
        <v>206700</v>
      </c>
      <c r="L36" s="246">
        <v>187</v>
      </c>
      <c r="M36" s="173">
        <v>9.0551200166575469E-4</v>
      </c>
      <c r="N36" s="245">
        <v>167746.85999999999</v>
      </c>
      <c r="O36" s="245">
        <v>167690.35999999999</v>
      </c>
      <c r="P36" s="245">
        <v>167200</v>
      </c>
      <c r="Q36" s="246">
        <v>-490.35999999998603</v>
      </c>
      <c r="R36" s="173">
        <v>-2.924199101248194E-3</v>
      </c>
    </row>
    <row r="37" spans="1:18" s="76" customFormat="1" ht="15.6" customHeight="1" x14ac:dyDescent="0.25">
      <c r="A37" s="608" t="s">
        <v>343</v>
      </c>
      <c r="B37" s="609"/>
      <c r="C37" s="610" t="s">
        <v>14</v>
      </c>
      <c r="D37" s="244">
        <v>1601930</v>
      </c>
      <c r="E37" s="244">
        <v>1599708</v>
      </c>
      <c r="F37" s="244">
        <v>1599200</v>
      </c>
      <c r="G37" s="244">
        <v>-508</v>
      </c>
      <c r="H37" s="172">
        <v>-3.1755795432666462E-4</v>
      </c>
      <c r="I37" s="533">
        <v>1690026</v>
      </c>
      <c r="J37" s="244">
        <v>1692815</v>
      </c>
      <c r="K37" s="244">
        <v>1699200</v>
      </c>
      <c r="L37" s="244">
        <v>6385</v>
      </c>
      <c r="M37" s="172">
        <v>3.7718238555305805E-3</v>
      </c>
      <c r="N37" s="244">
        <v>1369075.08</v>
      </c>
      <c r="O37" s="244">
        <v>1364675.92</v>
      </c>
      <c r="P37" s="244">
        <v>1364600</v>
      </c>
      <c r="Q37" s="244">
        <v>-75.919999999925494</v>
      </c>
      <c r="R37" s="172">
        <v>-5.5632255898474047E-5</v>
      </c>
    </row>
    <row r="38" spans="1:18" s="76" customFormat="1" ht="13.95" customHeight="1" x14ac:dyDescent="0.25">
      <c r="A38" s="214" t="s">
        <v>114</v>
      </c>
      <c r="B38" s="603" t="s">
        <v>394</v>
      </c>
      <c r="C38" s="604" t="s">
        <v>15</v>
      </c>
      <c r="D38" s="245">
        <v>840471</v>
      </c>
      <c r="E38" s="245">
        <v>838253</v>
      </c>
      <c r="F38" s="245">
        <v>837500</v>
      </c>
      <c r="G38" s="246">
        <v>-753</v>
      </c>
      <c r="H38" s="173">
        <v>-8.9829681492341806E-4</v>
      </c>
      <c r="I38" s="540">
        <v>889753</v>
      </c>
      <c r="J38" s="245">
        <v>891365</v>
      </c>
      <c r="K38" s="245">
        <v>894700</v>
      </c>
      <c r="L38" s="246">
        <v>3335</v>
      </c>
      <c r="M38" s="173">
        <v>3.7414527157786093E-3</v>
      </c>
      <c r="N38" s="245">
        <v>703249.06</v>
      </c>
      <c r="O38" s="245">
        <v>699811.39</v>
      </c>
      <c r="P38" s="245">
        <v>701500</v>
      </c>
      <c r="Q38" s="246">
        <v>1688.609999999986</v>
      </c>
      <c r="R38" s="173">
        <v>2.4129501521831277E-3</v>
      </c>
    </row>
    <row r="39" spans="1:18" s="76" customFormat="1" ht="13.95" customHeight="1" x14ac:dyDescent="0.25">
      <c r="A39" s="247" t="s">
        <v>116</v>
      </c>
      <c r="B39" s="603" t="s">
        <v>395</v>
      </c>
      <c r="C39" s="604" t="s">
        <v>13</v>
      </c>
      <c r="D39" s="245">
        <v>125515</v>
      </c>
      <c r="E39" s="245">
        <v>124156</v>
      </c>
      <c r="F39" s="245">
        <v>122600</v>
      </c>
      <c r="G39" s="246">
        <v>-1556</v>
      </c>
      <c r="H39" s="173">
        <v>-1.2532620251941106E-2</v>
      </c>
      <c r="I39" s="540">
        <v>126003</v>
      </c>
      <c r="J39" s="245">
        <v>124701</v>
      </c>
      <c r="K39" s="245">
        <v>123200</v>
      </c>
      <c r="L39" s="246">
        <v>-1501</v>
      </c>
      <c r="M39" s="173">
        <v>-1.2036792006479499E-2</v>
      </c>
      <c r="N39" s="245">
        <v>118105.66</v>
      </c>
      <c r="O39" s="245">
        <v>116352.87999999999</v>
      </c>
      <c r="P39" s="245">
        <v>114800</v>
      </c>
      <c r="Q39" s="246">
        <v>-1552.8799999999901</v>
      </c>
      <c r="R39" s="173">
        <v>-1.3346296198254743E-2</v>
      </c>
    </row>
    <row r="40" spans="1:18" s="76" customFormat="1" ht="13.95" customHeight="1" x14ac:dyDescent="0.25">
      <c r="A40" s="247" t="s">
        <v>118</v>
      </c>
      <c r="B40" s="603" t="s">
        <v>396</v>
      </c>
      <c r="C40" s="604" t="s">
        <v>14</v>
      </c>
      <c r="D40" s="245">
        <v>118051</v>
      </c>
      <c r="E40" s="245">
        <v>118423</v>
      </c>
      <c r="F40" s="245">
        <v>119100</v>
      </c>
      <c r="G40" s="246">
        <v>677</v>
      </c>
      <c r="H40" s="173">
        <v>5.716794879373095E-3</v>
      </c>
      <c r="I40" s="540">
        <v>118804</v>
      </c>
      <c r="J40" s="245">
        <v>119118</v>
      </c>
      <c r="K40" s="245">
        <v>119800</v>
      </c>
      <c r="L40" s="246">
        <v>682</v>
      </c>
      <c r="M40" s="173">
        <v>5.7254151345724411E-3</v>
      </c>
      <c r="N40" s="245">
        <v>105435.58</v>
      </c>
      <c r="O40" s="245">
        <v>105786.77</v>
      </c>
      <c r="P40" s="245">
        <v>106800</v>
      </c>
      <c r="Q40" s="246">
        <v>1013.2299999999959</v>
      </c>
      <c r="R40" s="173">
        <v>9.5780408079384205E-3</v>
      </c>
    </row>
    <row r="41" spans="1:18" s="76" customFormat="1" ht="13.95" customHeight="1" x14ac:dyDescent="0.25">
      <c r="A41" s="247" t="s">
        <v>120</v>
      </c>
      <c r="B41" s="603" t="s">
        <v>397</v>
      </c>
      <c r="C41" s="604" t="s">
        <v>15</v>
      </c>
      <c r="D41" s="245">
        <v>24960</v>
      </c>
      <c r="E41" s="245">
        <v>25144</v>
      </c>
      <c r="F41" s="245">
        <v>25500</v>
      </c>
      <c r="G41" s="246">
        <v>356</v>
      </c>
      <c r="H41" s="174">
        <v>1.4158447343302577E-2</v>
      </c>
      <c r="I41" s="540">
        <v>25845</v>
      </c>
      <c r="J41" s="245">
        <v>26021</v>
      </c>
      <c r="K41" s="245">
        <v>26500</v>
      </c>
      <c r="L41" s="246">
        <v>479</v>
      </c>
      <c r="M41" s="174">
        <v>1.8408208754467546E-2</v>
      </c>
      <c r="N41" s="245">
        <v>21250.42</v>
      </c>
      <c r="O41" s="245">
        <v>21368.99</v>
      </c>
      <c r="P41" s="245">
        <v>21700</v>
      </c>
      <c r="Q41" s="246">
        <v>331.0099999999984</v>
      </c>
      <c r="R41" s="174">
        <v>1.5490203327344829E-2</v>
      </c>
    </row>
    <row r="42" spans="1:18" s="76" customFormat="1" ht="13.95" customHeight="1" x14ac:dyDescent="0.25">
      <c r="A42" s="247" t="s">
        <v>122</v>
      </c>
      <c r="B42" s="603" t="s">
        <v>398</v>
      </c>
      <c r="C42" s="604" t="s">
        <v>13</v>
      </c>
      <c r="D42" s="245">
        <v>492933</v>
      </c>
      <c r="E42" s="245">
        <v>493732</v>
      </c>
      <c r="F42" s="245">
        <v>494500</v>
      </c>
      <c r="G42" s="246">
        <v>768</v>
      </c>
      <c r="H42" s="174">
        <v>1.5554997448008231E-3</v>
      </c>
      <c r="I42" s="540">
        <v>529621</v>
      </c>
      <c r="J42" s="245">
        <v>531610</v>
      </c>
      <c r="K42" s="245">
        <v>535000</v>
      </c>
      <c r="L42" s="246">
        <v>3390</v>
      </c>
      <c r="M42" s="174">
        <v>6.3768552134083256E-3</v>
      </c>
      <c r="N42" s="245">
        <v>421034.36</v>
      </c>
      <c r="O42" s="245">
        <v>421355.89</v>
      </c>
      <c r="P42" s="245">
        <v>419800</v>
      </c>
      <c r="Q42" s="246">
        <v>-1555.890000000014</v>
      </c>
      <c r="R42" s="174">
        <v>-3.692579211364564E-3</v>
      </c>
    </row>
    <row r="43" spans="1:18" s="76" customFormat="1" ht="15.6" customHeight="1" x14ac:dyDescent="0.25">
      <c r="A43" s="608" t="s">
        <v>344</v>
      </c>
      <c r="B43" s="609"/>
      <c r="C43" s="610" t="s">
        <v>14</v>
      </c>
      <c r="D43" s="244">
        <v>1757911</v>
      </c>
      <c r="E43" s="244">
        <v>1778732</v>
      </c>
      <c r="F43" s="244">
        <v>1783900</v>
      </c>
      <c r="G43" s="244">
        <v>5168</v>
      </c>
      <c r="H43" s="172">
        <v>2.9054405048090435E-3</v>
      </c>
      <c r="I43" s="533">
        <v>1812597</v>
      </c>
      <c r="J43" s="244">
        <v>1834292</v>
      </c>
      <c r="K43" s="244">
        <v>1838600</v>
      </c>
      <c r="L43" s="244">
        <v>4308</v>
      </c>
      <c r="M43" s="172">
        <v>2.3485900827131122E-3</v>
      </c>
      <c r="N43" s="244">
        <v>1396970.43</v>
      </c>
      <c r="O43" s="244">
        <v>1409230.0499999998</v>
      </c>
      <c r="P43" s="244">
        <v>1420400</v>
      </c>
      <c r="Q43" s="244">
        <v>11169.950000000186</v>
      </c>
      <c r="R43" s="172">
        <v>7.9262786086630697E-3</v>
      </c>
    </row>
    <row r="44" spans="1:18" s="76" customFormat="1" ht="13.95" customHeight="1" x14ac:dyDescent="0.25">
      <c r="A44" s="247" t="s">
        <v>124</v>
      </c>
      <c r="B44" s="603" t="s">
        <v>399</v>
      </c>
      <c r="C44" s="604" t="s">
        <v>15</v>
      </c>
      <c r="D44" s="245">
        <v>910164</v>
      </c>
      <c r="E44" s="245">
        <v>918048</v>
      </c>
      <c r="F44" s="245">
        <v>918600</v>
      </c>
      <c r="G44" s="246">
        <v>552</v>
      </c>
      <c r="H44" s="174">
        <v>6.0127575028756663E-4</v>
      </c>
      <c r="I44" s="540">
        <v>941638</v>
      </c>
      <c r="J44" s="245">
        <v>949360</v>
      </c>
      <c r="K44" s="245">
        <v>948700</v>
      </c>
      <c r="L44" s="246">
        <v>-660</v>
      </c>
      <c r="M44" s="174">
        <v>-6.9520519086542509E-4</v>
      </c>
      <c r="N44" s="245">
        <v>789163.75</v>
      </c>
      <c r="O44" s="245">
        <v>793159.63</v>
      </c>
      <c r="P44" s="245">
        <v>799200</v>
      </c>
      <c r="Q44" s="246">
        <v>6040.3699999999953</v>
      </c>
      <c r="R44" s="174">
        <v>7.6155792245755057E-3</v>
      </c>
    </row>
    <row r="45" spans="1:18" s="76" customFormat="1" ht="13.95" customHeight="1" x14ac:dyDescent="0.25">
      <c r="A45" s="247" t="s">
        <v>126</v>
      </c>
      <c r="B45" s="603" t="s">
        <v>400</v>
      </c>
      <c r="C45" s="604" t="s">
        <v>13</v>
      </c>
      <c r="D45" s="245">
        <v>588079</v>
      </c>
      <c r="E45" s="245">
        <v>594510</v>
      </c>
      <c r="F45" s="245">
        <v>599600</v>
      </c>
      <c r="G45" s="246">
        <v>5090</v>
      </c>
      <c r="H45" s="174">
        <v>8.5616726379707658E-3</v>
      </c>
      <c r="I45" s="540">
        <v>598298</v>
      </c>
      <c r="J45" s="245">
        <v>605193</v>
      </c>
      <c r="K45" s="245">
        <v>610500</v>
      </c>
      <c r="L45" s="246">
        <v>5307</v>
      </c>
      <c r="M45" s="174">
        <v>8.7691034099865658E-3</v>
      </c>
      <c r="N45" s="245">
        <v>427048.21</v>
      </c>
      <c r="O45" s="245">
        <v>432518.07</v>
      </c>
      <c r="P45" s="245">
        <v>438000</v>
      </c>
      <c r="Q45" s="246">
        <v>5481.929999999993</v>
      </c>
      <c r="R45" s="174">
        <v>1.2674453115912575E-2</v>
      </c>
    </row>
    <row r="46" spans="1:18" s="76" customFormat="1" ht="13.95" customHeight="1" x14ac:dyDescent="0.25">
      <c r="A46" s="247" t="s">
        <v>128</v>
      </c>
      <c r="B46" s="603" t="s">
        <v>401</v>
      </c>
      <c r="C46" s="604" t="s">
        <v>14</v>
      </c>
      <c r="D46" s="245">
        <v>259668</v>
      </c>
      <c r="E46" s="245">
        <v>266174</v>
      </c>
      <c r="F46" s="245">
        <v>265700</v>
      </c>
      <c r="G46" s="246">
        <v>-474</v>
      </c>
      <c r="H46" s="174">
        <v>-1.7807900095426299E-3</v>
      </c>
      <c r="I46" s="540">
        <v>272661</v>
      </c>
      <c r="J46" s="245">
        <v>279739</v>
      </c>
      <c r="K46" s="245">
        <v>279400</v>
      </c>
      <c r="L46" s="246">
        <v>-339</v>
      </c>
      <c r="M46" s="174">
        <v>-1.2118438973471701E-3</v>
      </c>
      <c r="N46" s="245">
        <v>180758.47</v>
      </c>
      <c r="O46" s="245">
        <v>183552.34999999998</v>
      </c>
      <c r="P46" s="245">
        <v>183200</v>
      </c>
      <c r="Q46" s="246">
        <v>-352.34999999997672</v>
      </c>
      <c r="R46" s="174">
        <v>-1.9196158480127156E-3</v>
      </c>
    </row>
    <row r="47" spans="1:18" s="76" customFormat="1" ht="3" customHeight="1" x14ac:dyDescent="0.25">
      <c r="A47" s="440"/>
      <c r="B47" s="129"/>
      <c r="C47" s="130"/>
      <c r="D47" s="537"/>
      <c r="E47" s="245"/>
      <c r="F47" s="245"/>
      <c r="G47" s="249"/>
      <c r="H47" s="175"/>
      <c r="I47" s="541"/>
      <c r="J47" s="245"/>
      <c r="K47" s="245"/>
      <c r="L47" s="249"/>
      <c r="M47" s="175"/>
      <c r="N47" s="537"/>
      <c r="O47" s="245"/>
      <c r="P47" s="245"/>
      <c r="Q47" s="249"/>
      <c r="R47" s="175"/>
    </row>
    <row r="48" spans="1:18" s="76" customFormat="1" ht="1.2" customHeight="1" x14ac:dyDescent="0.3">
      <c r="A48" s="439"/>
      <c r="B48" s="438"/>
      <c r="C48" s="437"/>
      <c r="D48" s="538"/>
      <c r="E48" s="252"/>
      <c r="F48" s="253"/>
      <c r="G48" s="254"/>
      <c r="H48" s="176"/>
      <c r="I48" s="542"/>
      <c r="J48" s="252"/>
      <c r="K48" s="253"/>
      <c r="L48" s="254"/>
      <c r="M48" s="176"/>
      <c r="N48" s="538"/>
      <c r="O48" s="252"/>
      <c r="P48" s="253"/>
      <c r="Q48" s="254"/>
      <c r="R48" s="176"/>
    </row>
    <row r="49" spans="1:18" s="434" customFormat="1" ht="16.2" thickBot="1" x14ac:dyDescent="0.3">
      <c r="A49" s="605" t="s">
        <v>407</v>
      </c>
      <c r="B49" s="606"/>
      <c r="C49" s="607"/>
      <c r="D49" s="436">
        <f>SUM(D43,D37,D34,D33)</f>
        <v>4127206</v>
      </c>
      <c r="E49" s="436">
        <f>SUM(E43,E37,E34,E33)</f>
        <v>4133126</v>
      </c>
      <c r="F49" s="436">
        <f>SUM(F43,F37,F34,F33)</f>
        <v>4129000</v>
      </c>
      <c r="G49" s="436">
        <f>F49-E49</f>
        <v>-4126</v>
      </c>
      <c r="H49" s="435">
        <f>G49/E49</f>
        <v>-9.9827588125791481E-4</v>
      </c>
      <c r="I49" s="543">
        <f>SUM(I43,I37,I34,I33)</f>
        <v>4276593</v>
      </c>
      <c r="J49" s="436">
        <f>SUM(J43,J37,J34,J33)</f>
        <v>4288680</v>
      </c>
      <c r="K49" s="436">
        <f>SUM(K43,K37,K34,K33)</f>
        <v>4291000</v>
      </c>
      <c r="L49" s="436">
        <f>K49-J49</f>
        <v>2320</v>
      </c>
      <c r="M49" s="435">
        <f>L49/J49</f>
        <v>5.4095898971245231E-4</v>
      </c>
      <c r="N49" s="436">
        <f>SUM(N43,N37,N34,N33)</f>
        <v>3416093.88</v>
      </c>
      <c r="O49" s="436">
        <f>SUM(O43,O37,O34,O33)</f>
        <v>3417143.86</v>
      </c>
      <c r="P49" s="436">
        <f>SUM(P43,P37,P34,P33)</f>
        <v>3423000</v>
      </c>
      <c r="Q49" s="436">
        <f>SUM(Q43,Q37,Q34,Q33)</f>
        <v>5856.1400000002031</v>
      </c>
      <c r="R49" s="435">
        <f>Q49/O49</f>
        <v>1.7137528415324614E-3</v>
      </c>
    </row>
    <row r="50" spans="1:18" ht="14.4" thickTop="1" x14ac:dyDescent="0.3"/>
    <row r="51" spans="1:18" x14ac:dyDescent="0.3">
      <c r="D51" s="544"/>
      <c r="E51" s="544"/>
      <c r="F51" s="544"/>
      <c r="G51" s="544"/>
      <c r="H51" s="544"/>
      <c r="I51" s="544"/>
      <c r="J51" s="544"/>
      <c r="K51" s="544"/>
      <c r="L51" s="544"/>
      <c r="M51" s="544"/>
      <c r="N51" s="544"/>
      <c r="O51" s="544"/>
      <c r="P51" s="544"/>
      <c r="Q51" s="544"/>
      <c r="R51" s="544"/>
    </row>
    <row r="53" spans="1:18" ht="15.6" x14ac:dyDescent="0.3">
      <c r="D53" s="191"/>
      <c r="G53" s="191"/>
      <c r="H53" s="191"/>
      <c r="I53" s="191"/>
      <c r="R53" s="191"/>
    </row>
  </sheetData>
  <mergeCells count="49">
    <mergeCell ref="B20:C20"/>
    <mergeCell ref="B21:C21"/>
    <mergeCell ref="A24:C24"/>
    <mergeCell ref="B14:C14"/>
    <mergeCell ref="B15:C15"/>
    <mergeCell ref="B16:C16"/>
    <mergeCell ref="B17:C17"/>
    <mergeCell ref="A18:C18"/>
    <mergeCell ref="B19:C19"/>
    <mergeCell ref="A12:C12"/>
    <mergeCell ref="B13:C13"/>
    <mergeCell ref="E2:R2"/>
    <mergeCell ref="A3:C3"/>
    <mergeCell ref="K4:M4"/>
    <mergeCell ref="A5:C7"/>
    <mergeCell ref="G6:H6"/>
    <mergeCell ref="L6:M6"/>
    <mergeCell ref="Q6:R6"/>
    <mergeCell ref="A8:C8"/>
    <mergeCell ref="A9:C9"/>
    <mergeCell ref="B10:C10"/>
    <mergeCell ref="B11:C11"/>
    <mergeCell ref="N5:R5"/>
    <mergeCell ref="I5:M5"/>
    <mergeCell ref="D5:H5"/>
    <mergeCell ref="B38:C38"/>
    <mergeCell ref="E28:R28"/>
    <mergeCell ref="K29:M29"/>
    <mergeCell ref="A30:C32"/>
    <mergeCell ref="G31:H31"/>
    <mergeCell ref="A33:C33"/>
    <mergeCell ref="A34:C34"/>
    <mergeCell ref="B35:C35"/>
    <mergeCell ref="B36:C36"/>
    <mergeCell ref="A37:C37"/>
    <mergeCell ref="L31:M31"/>
    <mergeCell ref="Q31:R31"/>
    <mergeCell ref="D30:H30"/>
    <mergeCell ref="I30:M30"/>
    <mergeCell ref="N30:R30"/>
    <mergeCell ref="B45:C45"/>
    <mergeCell ref="B46:C46"/>
    <mergeCell ref="A49:C49"/>
    <mergeCell ref="B39:C39"/>
    <mergeCell ref="B40:C40"/>
    <mergeCell ref="B41:C41"/>
    <mergeCell ref="B42:C42"/>
    <mergeCell ref="A43:C43"/>
    <mergeCell ref="B44:C44"/>
  </mergeCells>
  <hyperlinks>
    <hyperlink ref="A1" location="'tabel Shrt - overzicht'!A1" display="Terug lijst van de tabellen" xr:uid="{CB522083-86A7-4FB5-BC1E-852C8C228479}"/>
    <hyperlink ref="A27" location="'Tableau Shrt - Résumé'!A1" display="Retour à l'aperçu" xr:uid="{E24F6B87-CADE-47E4-B3B9-3904E354B21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6E2E-A723-4507-8866-512EBA760CFA}">
  <sheetPr>
    <tabColor rgb="FF92D050"/>
  </sheetPr>
  <dimension ref="A1:V82"/>
  <sheetViews>
    <sheetView topLeftCell="A50" workbookViewId="0">
      <selection activeCell="G68" sqref="G68"/>
    </sheetView>
  </sheetViews>
  <sheetFormatPr defaultColWidth="8.88671875" defaultRowHeight="13.8" x14ac:dyDescent="0.3"/>
  <cols>
    <col min="1" max="1" width="1.6640625" style="187" customWidth="1"/>
    <col min="2" max="2" width="4.6640625" style="187" customWidth="1"/>
    <col min="3" max="3" width="24.109375" style="187" customWidth="1"/>
    <col min="4" max="4" width="10.109375" style="187" customWidth="1"/>
    <col min="5" max="6" width="10.109375" style="188" customWidth="1"/>
    <col min="7" max="7" width="8.109375" style="188" customWidth="1"/>
    <col min="8" max="8" width="7.88671875" style="188" customWidth="1"/>
    <col min="9" max="11" width="10.109375" style="188" customWidth="1"/>
    <col min="12" max="12" width="8.109375" style="187" customWidth="1"/>
    <col min="13" max="13" width="7.88671875" style="187" customWidth="1"/>
    <col min="14" max="14" width="10.109375" style="187" customWidth="1"/>
    <col min="15" max="16" width="10.109375" style="188" customWidth="1"/>
    <col min="17" max="17" width="8.109375" style="187" customWidth="1"/>
    <col min="18" max="18" width="7.88671875" style="187" customWidth="1"/>
    <col min="19" max="16384" width="8.88671875" style="187"/>
  </cols>
  <sheetData>
    <row r="1" spans="1:19" ht="14.4" x14ac:dyDescent="0.3">
      <c r="A1" s="147" t="s">
        <v>47</v>
      </c>
    </row>
    <row r="2" spans="1:19" s="189" customFormat="1" ht="20.399999999999999" x14ac:dyDescent="0.35">
      <c r="B2" s="190"/>
      <c r="C2" s="190"/>
      <c r="D2" s="102"/>
      <c r="E2" s="102"/>
      <c r="F2" s="102"/>
      <c r="G2" s="99"/>
      <c r="H2" s="99"/>
      <c r="I2" s="102"/>
      <c r="J2" s="102"/>
      <c r="K2" s="102"/>
      <c r="L2" s="98"/>
      <c r="M2" s="98"/>
      <c r="N2" s="102"/>
      <c r="O2" s="102"/>
      <c r="P2" s="102"/>
    </row>
    <row r="3" spans="1:19" ht="15.6" x14ac:dyDescent="0.3">
      <c r="A3" s="187" t="s">
        <v>58</v>
      </c>
      <c r="B3" s="148"/>
      <c r="C3" s="148"/>
      <c r="D3" s="148"/>
      <c r="E3" s="614" t="s">
        <v>59</v>
      </c>
      <c r="F3" s="614"/>
      <c r="G3" s="614"/>
      <c r="H3" s="614"/>
      <c r="I3" s="614"/>
      <c r="J3" s="614"/>
      <c r="K3" s="614"/>
      <c r="L3" s="614"/>
      <c r="M3" s="614"/>
      <c r="N3" s="614"/>
      <c r="O3" s="614"/>
      <c r="P3" s="614"/>
      <c r="Q3" s="614"/>
      <c r="R3" s="614"/>
    </row>
    <row r="4" spans="1:19" x14ac:dyDescent="0.3">
      <c r="A4" s="615"/>
      <c r="B4" s="615"/>
      <c r="C4" s="615"/>
      <c r="D4" s="149"/>
      <c r="E4" s="149"/>
      <c r="F4" s="149"/>
      <c r="G4" s="149"/>
      <c r="H4" s="149"/>
      <c r="I4" s="149"/>
      <c r="J4" s="149"/>
      <c r="K4" s="149"/>
      <c r="O4" s="149"/>
      <c r="P4" s="149"/>
    </row>
    <row r="5" spans="1:19" ht="14.4" thickBot="1" x14ac:dyDescent="0.35">
      <c r="B5" s="192"/>
      <c r="C5" s="193"/>
      <c r="D5" s="193"/>
      <c r="E5" s="187"/>
      <c r="G5" s="194"/>
      <c r="H5" s="194"/>
      <c r="I5" s="194"/>
      <c r="J5" s="187"/>
      <c r="K5" s="616"/>
      <c r="L5" s="616"/>
      <c r="M5" s="616"/>
      <c r="N5" s="195"/>
      <c r="O5" s="187"/>
      <c r="P5" s="194"/>
      <c r="Q5" s="194"/>
      <c r="R5" s="194"/>
      <c r="S5" s="188"/>
    </row>
    <row r="6" spans="1:19" ht="14.4" thickTop="1" x14ac:dyDescent="0.3">
      <c r="A6" s="571" t="s">
        <v>60</v>
      </c>
      <c r="B6" s="572"/>
      <c r="C6" s="573"/>
      <c r="D6" s="620" t="s">
        <v>50</v>
      </c>
      <c r="E6" s="621"/>
      <c r="F6" s="621"/>
      <c r="G6" s="621"/>
      <c r="H6" s="622"/>
      <c r="I6" s="623" t="s">
        <v>51</v>
      </c>
      <c r="J6" s="624"/>
      <c r="K6" s="624"/>
      <c r="L6" s="624"/>
      <c r="M6" s="625"/>
      <c r="N6" s="620" t="s">
        <v>52</v>
      </c>
      <c r="O6" s="621"/>
      <c r="P6" s="621"/>
      <c r="Q6" s="621"/>
      <c r="R6" s="622"/>
      <c r="S6" s="188"/>
    </row>
    <row r="7" spans="1:19" s="199" customFormat="1" ht="27.6" x14ac:dyDescent="0.25">
      <c r="A7" s="574"/>
      <c r="B7" s="575"/>
      <c r="C7" s="576"/>
      <c r="D7" s="107" t="s">
        <v>536</v>
      </c>
      <c r="E7" s="108" t="s">
        <v>537</v>
      </c>
      <c r="F7" s="109" t="s">
        <v>538</v>
      </c>
      <c r="G7" s="564" t="s">
        <v>53</v>
      </c>
      <c r="H7" s="565"/>
      <c r="I7" s="107" t="s">
        <v>536</v>
      </c>
      <c r="J7" s="108" t="s">
        <v>537</v>
      </c>
      <c r="K7" s="109" t="s">
        <v>538</v>
      </c>
      <c r="L7" s="564" t="s">
        <v>53</v>
      </c>
      <c r="M7" s="565"/>
      <c r="N7" s="107" t="s">
        <v>536</v>
      </c>
      <c r="O7" s="108" t="s">
        <v>537</v>
      </c>
      <c r="P7" s="109" t="s">
        <v>538</v>
      </c>
      <c r="Q7" s="564" t="s">
        <v>53</v>
      </c>
      <c r="R7" s="565"/>
      <c r="S7" s="198"/>
    </row>
    <row r="8" spans="1:19" ht="28.2" thickBot="1" x14ac:dyDescent="0.35">
      <c r="A8" s="577"/>
      <c r="B8" s="578"/>
      <c r="C8" s="579"/>
      <c r="D8" s="200" t="s">
        <v>54</v>
      </c>
      <c r="E8" s="201" t="s">
        <v>54</v>
      </c>
      <c r="F8" s="202" t="s">
        <v>54</v>
      </c>
      <c r="G8" s="203" t="s">
        <v>54</v>
      </c>
      <c r="H8" s="204" t="s">
        <v>55</v>
      </c>
      <c r="I8" s="200" t="s">
        <v>54</v>
      </c>
      <c r="J8" s="201" t="s">
        <v>54</v>
      </c>
      <c r="K8" s="202" t="s">
        <v>54</v>
      </c>
      <c r="L8" s="203" t="s">
        <v>54</v>
      </c>
      <c r="M8" s="204" t="s">
        <v>55</v>
      </c>
      <c r="N8" s="200" t="s">
        <v>54</v>
      </c>
      <c r="O8" s="201" t="s">
        <v>54</v>
      </c>
      <c r="P8" s="202" t="s">
        <v>54</v>
      </c>
      <c r="Q8" s="205" t="s">
        <v>56</v>
      </c>
      <c r="R8" s="204" t="s">
        <v>55</v>
      </c>
      <c r="S8" s="206"/>
    </row>
    <row r="9" spans="1:19" ht="14.4" thickTop="1" x14ac:dyDescent="0.25">
      <c r="A9" s="207" t="s">
        <v>61</v>
      </c>
      <c r="B9" s="208"/>
      <c r="C9" s="209"/>
      <c r="D9" s="124">
        <v>3004863</v>
      </c>
      <c r="E9" s="124">
        <v>3007173</v>
      </c>
      <c r="F9" s="124">
        <v>3001500</v>
      </c>
      <c r="G9" s="210">
        <f>F9-E9</f>
        <v>-5673</v>
      </c>
      <c r="H9" s="157">
        <f>(F9-E9)/E9</f>
        <v>-1.8864894038354294E-3</v>
      </c>
      <c r="I9" s="124">
        <v>3123388</v>
      </c>
      <c r="J9" s="124">
        <v>3132066</v>
      </c>
      <c r="K9" s="124">
        <v>3133500</v>
      </c>
      <c r="L9" s="210">
        <f>K9-J9</f>
        <v>1434</v>
      </c>
      <c r="M9" s="157">
        <v>4.5784475806065391E-4</v>
      </c>
      <c r="N9" s="124">
        <v>2445306.9000000004</v>
      </c>
      <c r="O9" s="124">
        <v>2446805.48</v>
      </c>
      <c r="P9" s="124">
        <v>2445500</v>
      </c>
      <c r="Q9" s="210">
        <f>P9-O9</f>
        <v>-1305.4799999999814</v>
      </c>
      <c r="R9" s="157">
        <v>-5.3354466085304888E-4</v>
      </c>
      <c r="S9" s="150"/>
    </row>
    <row r="10" spans="1:19" x14ac:dyDescent="0.3">
      <c r="A10" s="196"/>
      <c r="B10" s="197"/>
      <c r="C10" s="211" t="s">
        <v>62</v>
      </c>
      <c r="D10" s="212">
        <v>1217495</v>
      </c>
      <c r="E10" s="212">
        <v>1208659</v>
      </c>
      <c r="F10" s="212">
        <v>1201000</v>
      </c>
      <c r="G10" s="213">
        <f t="shared" ref="G10:G33" si="0">F10-E10</f>
        <v>-7659</v>
      </c>
      <c r="H10" s="158">
        <f t="shared" ref="H10:H33" si="1">(F10-E10)/E10</f>
        <v>-6.3367748885334906E-3</v>
      </c>
      <c r="I10" s="212">
        <v>1283969</v>
      </c>
      <c r="J10" s="212">
        <v>1279760</v>
      </c>
      <c r="K10" s="212">
        <v>1275000</v>
      </c>
      <c r="L10" s="213">
        <f t="shared" ref="L10:L33" si="2">K10-J10</f>
        <v>-4760</v>
      </c>
      <c r="M10" s="158">
        <v>-3.7194473963868225E-3</v>
      </c>
      <c r="N10" s="212">
        <v>914388.06</v>
      </c>
      <c r="O10" s="212">
        <v>910841.67</v>
      </c>
      <c r="P10" s="212">
        <v>906800</v>
      </c>
      <c r="Q10" s="213">
        <f t="shared" ref="Q10:Q33" si="3">P10-O10</f>
        <v>-4041.6700000000419</v>
      </c>
      <c r="R10" s="158">
        <v>-4.4372914998498493E-3</v>
      </c>
      <c r="S10" s="150"/>
    </row>
    <row r="11" spans="1:19" x14ac:dyDescent="0.3">
      <c r="A11" s="214"/>
      <c r="B11" s="208"/>
      <c r="C11" s="211" t="s">
        <v>63</v>
      </c>
      <c r="D11" s="212">
        <v>1787368</v>
      </c>
      <c r="E11" s="212">
        <v>1798514</v>
      </c>
      <c r="F11" s="212">
        <v>1800500</v>
      </c>
      <c r="G11" s="213">
        <f t="shared" si="0"/>
        <v>1986</v>
      </c>
      <c r="H11" s="158">
        <f t="shared" si="1"/>
        <v>1.10424494888558E-3</v>
      </c>
      <c r="I11" s="212">
        <v>1839419</v>
      </c>
      <c r="J11" s="212">
        <v>1852306</v>
      </c>
      <c r="K11" s="212">
        <v>1858500</v>
      </c>
      <c r="L11" s="213">
        <f t="shared" si="2"/>
        <v>6194</v>
      </c>
      <c r="M11" s="158">
        <v>3.3439399321710346E-3</v>
      </c>
      <c r="N11" s="212">
        <v>1530918.84</v>
      </c>
      <c r="O11" s="212">
        <v>1535963.81</v>
      </c>
      <c r="P11" s="212">
        <v>1538700</v>
      </c>
      <c r="Q11" s="213">
        <f t="shared" si="3"/>
        <v>2736.1899999999441</v>
      </c>
      <c r="R11" s="158">
        <v>1.7814156702038078E-3</v>
      </c>
      <c r="S11" s="154"/>
    </row>
    <row r="12" spans="1:19" ht="4.2" customHeight="1" x14ac:dyDescent="0.25">
      <c r="A12" s="214"/>
      <c r="B12" s="208"/>
      <c r="C12" s="215"/>
      <c r="D12" s="124"/>
      <c r="E12" s="124"/>
      <c r="F12" s="124"/>
      <c r="G12" s="216">
        <f t="shared" si="0"/>
        <v>0</v>
      </c>
      <c r="H12" s="156"/>
      <c r="I12" s="124"/>
      <c r="J12" s="124"/>
      <c r="K12" s="124"/>
      <c r="L12" s="216">
        <f t="shared" si="2"/>
        <v>0</v>
      </c>
      <c r="M12" s="156"/>
      <c r="N12" s="124"/>
      <c r="O12" s="124"/>
      <c r="P12" s="124"/>
      <c r="Q12" s="216">
        <f t="shared" si="3"/>
        <v>0</v>
      </c>
      <c r="R12" s="156"/>
      <c r="S12" s="150"/>
    </row>
    <row r="13" spans="1:19" x14ac:dyDescent="0.25">
      <c r="A13" s="207" t="s">
        <v>64</v>
      </c>
      <c r="B13" s="208"/>
      <c r="C13" s="215"/>
      <c r="D13" s="124">
        <v>1122343</v>
      </c>
      <c r="E13" s="124">
        <v>1125953</v>
      </c>
      <c r="F13" s="124">
        <v>1127500</v>
      </c>
      <c r="G13" s="216">
        <f t="shared" si="0"/>
        <v>1547</v>
      </c>
      <c r="H13" s="156">
        <f t="shared" si="1"/>
        <v>1.3739472251506058E-3</v>
      </c>
      <c r="I13" s="124">
        <v>1153205</v>
      </c>
      <c r="J13" s="124">
        <v>1156614</v>
      </c>
      <c r="K13" s="124">
        <v>1157500</v>
      </c>
      <c r="L13" s="216">
        <f t="shared" si="2"/>
        <v>886</v>
      </c>
      <c r="M13" s="156">
        <v>7.6602911602315028E-4</v>
      </c>
      <c r="N13" s="124">
        <v>970786.98000000021</v>
      </c>
      <c r="O13" s="124">
        <v>970338.38000000012</v>
      </c>
      <c r="P13" s="124">
        <v>977500</v>
      </c>
      <c r="Q13" s="216">
        <f t="shared" si="3"/>
        <v>7161.6199999998789</v>
      </c>
      <c r="R13" s="156">
        <v>7.3805387353635113E-3</v>
      </c>
      <c r="S13" s="150"/>
    </row>
    <row r="14" spans="1:19" x14ac:dyDescent="0.25">
      <c r="A14" s="217"/>
      <c r="B14" s="218" t="s">
        <v>65</v>
      </c>
      <c r="C14" s="215"/>
      <c r="D14" s="219">
        <v>199708</v>
      </c>
      <c r="E14" s="219">
        <v>199945</v>
      </c>
      <c r="F14" s="219">
        <v>200300</v>
      </c>
      <c r="G14" s="216">
        <f t="shared" si="0"/>
        <v>355</v>
      </c>
      <c r="H14" s="156">
        <f t="shared" si="1"/>
        <v>1.7754882592712995E-3</v>
      </c>
      <c r="I14" s="219">
        <v>200819</v>
      </c>
      <c r="J14" s="219">
        <v>201085</v>
      </c>
      <c r="K14" s="219">
        <v>201500</v>
      </c>
      <c r="L14" s="216">
        <f t="shared" si="2"/>
        <v>415</v>
      </c>
      <c r="M14" s="156">
        <v>2.0638038640375962E-3</v>
      </c>
      <c r="N14" s="219">
        <v>185601.98</v>
      </c>
      <c r="O14" s="219">
        <v>185110.29</v>
      </c>
      <c r="P14" s="219">
        <v>185800</v>
      </c>
      <c r="Q14" s="216">
        <f t="shared" si="3"/>
        <v>689.70999999999185</v>
      </c>
      <c r="R14" s="156">
        <v>3.7259408971807664E-3</v>
      </c>
      <c r="S14" s="154"/>
    </row>
    <row r="15" spans="1:19" x14ac:dyDescent="0.3">
      <c r="A15" s="217"/>
      <c r="B15" s="220"/>
      <c r="C15" s="211" t="s">
        <v>62</v>
      </c>
      <c r="D15" s="212">
        <v>4005</v>
      </c>
      <c r="E15" s="212">
        <v>3833</v>
      </c>
      <c r="F15" s="212">
        <v>3700</v>
      </c>
      <c r="G15" s="213">
        <f t="shared" si="0"/>
        <v>-133</v>
      </c>
      <c r="H15" s="158">
        <f t="shared" si="1"/>
        <v>-3.4698669449517348E-2</v>
      </c>
      <c r="I15" s="212">
        <v>4071</v>
      </c>
      <c r="J15" s="212">
        <v>3900</v>
      </c>
      <c r="K15" s="212">
        <v>3800</v>
      </c>
      <c r="L15" s="213">
        <f t="shared" si="2"/>
        <v>-100</v>
      </c>
      <c r="M15" s="158">
        <v>-2.564102564102564E-2</v>
      </c>
      <c r="N15" s="212">
        <v>2931.94</v>
      </c>
      <c r="O15" s="212">
        <v>2793.79</v>
      </c>
      <c r="P15" s="212">
        <v>2800</v>
      </c>
      <c r="Q15" s="213">
        <f t="shared" si="3"/>
        <v>6.2100000000000364</v>
      </c>
      <c r="R15" s="158">
        <v>2.2227869668085421E-3</v>
      </c>
      <c r="S15" s="150"/>
    </row>
    <row r="16" spans="1:19" x14ac:dyDescent="0.3">
      <c r="A16" s="217"/>
      <c r="B16" s="220"/>
      <c r="C16" s="211" t="s">
        <v>63</v>
      </c>
      <c r="D16" s="212">
        <v>53943</v>
      </c>
      <c r="E16" s="212">
        <v>52755</v>
      </c>
      <c r="F16" s="212">
        <v>52000</v>
      </c>
      <c r="G16" s="213">
        <f t="shared" si="0"/>
        <v>-755</v>
      </c>
      <c r="H16" s="158">
        <f t="shared" si="1"/>
        <v>-1.4311439673964553E-2</v>
      </c>
      <c r="I16" s="212">
        <v>54678</v>
      </c>
      <c r="J16" s="212">
        <v>53536</v>
      </c>
      <c r="K16" s="212">
        <v>52800</v>
      </c>
      <c r="L16" s="213">
        <f t="shared" si="2"/>
        <v>-736</v>
      </c>
      <c r="M16" s="158">
        <v>-1.3747758517632994E-2</v>
      </c>
      <c r="N16" s="212">
        <v>48107.78</v>
      </c>
      <c r="O16" s="212">
        <v>46506.69</v>
      </c>
      <c r="P16" s="212">
        <v>46000</v>
      </c>
      <c r="Q16" s="213">
        <f t="shared" si="3"/>
        <v>-506.69000000000233</v>
      </c>
      <c r="R16" s="158">
        <v>-1.0894991666790354E-2</v>
      </c>
      <c r="S16" s="150"/>
    </row>
    <row r="17" spans="1:19" x14ac:dyDescent="0.3">
      <c r="A17" s="217"/>
      <c r="B17" s="220"/>
      <c r="C17" s="211" t="s">
        <v>66</v>
      </c>
      <c r="D17" s="212">
        <v>141760</v>
      </c>
      <c r="E17" s="212">
        <v>143357</v>
      </c>
      <c r="F17" s="212">
        <v>144600</v>
      </c>
      <c r="G17" s="213">
        <f t="shared" si="0"/>
        <v>1243</v>
      </c>
      <c r="H17" s="158">
        <f t="shared" si="1"/>
        <v>8.6706613559156508E-3</v>
      </c>
      <c r="I17" s="212">
        <v>142070</v>
      </c>
      <c r="J17" s="212">
        <v>143649</v>
      </c>
      <c r="K17" s="212">
        <v>144900</v>
      </c>
      <c r="L17" s="213">
        <f t="shared" si="2"/>
        <v>1251</v>
      </c>
      <c r="M17" s="158">
        <v>8.7087275233381362E-3</v>
      </c>
      <c r="N17" s="212">
        <v>134562.26</v>
      </c>
      <c r="O17" s="212">
        <v>135809.81</v>
      </c>
      <c r="P17" s="212">
        <v>137000</v>
      </c>
      <c r="Q17" s="213">
        <f t="shared" si="3"/>
        <v>1190.1900000000023</v>
      </c>
      <c r="R17" s="158">
        <v>8.7636526404094254E-3</v>
      </c>
      <c r="S17" s="154"/>
    </row>
    <row r="18" spans="1:19" x14ac:dyDescent="0.25">
      <c r="A18" s="217"/>
      <c r="B18" s="218" t="s">
        <v>67</v>
      </c>
      <c r="C18" s="211"/>
      <c r="D18" s="219">
        <v>536985</v>
      </c>
      <c r="E18" s="219">
        <v>541361</v>
      </c>
      <c r="F18" s="219">
        <v>544300</v>
      </c>
      <c r="G18" s="216">
        <f t="shared" si="0"/>
        <v>2939</v>
      </c>
      <c r="H18" s="156">
        <f t="shared" si="1"/>
        <v>5.4289097293672801E-3</v>
      </c>
      <c r="I18" s="219">
        <v>554767</v>
      </c>
      <c r="J18" s="219">
        <v>559283</v>
      </c>
      <c r="K18" s="219">
        <v>562300</v>
      </c>
      <c r="L18" s="216">
        <f t="shared" si="2"/>
        <v>3017</v>
      </c>
      <c r="M18" s="156">
        <v>5.3944067672359076E-3</v>
      </c>
      <c r="N18" s="219">
        <v>471053.12000000005</v>
      </c>
      <c r="O18" s="219">
        <v>472229.43000000005</v>
      </c>
      <c r="P18" s="219">
        <v>477000</v>
      </c>
      <c r="Q18" s="216">
        <f t="shared" si="3"/>
        <v>4770.5699999999488</v>
      </c>
      <c r="R18" s="156">
        <v>1.0102229333737096E-2</v>
      </c>
      <c r="S18" s="150"/>
    </row>
    <row r="19" spans="1:19" x14ac:dyDescent="0.3">
      <c r="A19" s="217"/>
      <c r="B19" s="221" t="s">
        <v>68</v>
      </c>
      <c r="C19" s="215"/>
      <c r="D19" s="222">
        <v>123667</v>
      </c>
      <c r="E19" s="222">
        <v>124070</v>
      </c>
      <c r="F19" s="222">
        <v>125500</v>
      </c>
      <c r="G19" s="223">
        <f t="shared" si="0"/>
        <v>1430</v>
      </c>
      <c r="H19" s="159">
        <f t="shared" si="1"/>
        <v>1.1525751591843315E-2</v>
      </c>
      <c r="I19" s="222">
        <v>124480</v>
      </c>
      <c r="J19" s="222">
        <v>124849</v>
      </c>
      <c r="K19" s="222">
        <v>126500</v>
      </c>
      <c r="L19" s="223">
        <f t="shared" si="2"/>
        <v>1651</v>
      </c>
      <c r="M19" s="159">
        <v>1.3223974561270014E-2</v>
      </c>
      <c r="N19" s="222">
        <v>109882.44</v>
      </c>
      <c r="O19" s="222">
        <v>110036.65</v>
      </c>
      <c r="P19" s="222">
        <v>111000</v>
      </c>
      <c r="Q19" s="223">
        <f t="shared" si="3"/>
        <v>963.35000000000582</v>
      </c>
      <c r="R19" s="159">
        <v>2.476820223080196E-2</v>
      </c>
      <c r="S19" s="150"/>
    </row>
    <row r="20" spans="1:19" x14ac:dyDescent="0.3">
      <c r="A20" s="217"/>
      <c r="B20" s="220"/>
      <c r="C20" s="211" t="s">
        <v>62</v>
      </c>
      <c r="D20" s="212">
        <v>21741</v>
      </c>
      <c r="E20" s="212">
        <v>21793</v>
      </c>
      <c r="F20" s="212">
        <v>21900</v>
      </c>
      <c r="G20" s="213">
        <f t="shared" si="0"/>
        <v>107</v>
      </c>
      <c r="H20" s="158">
        <f t="shared" si="1"/>
        <v>4.9098334327536365E-3</v>
      </c>
      <c r="I20" s="212">
        <v>21780</v>
      </c>
      <c r="J20" s="212">
        <v>21833</v>
      </c>
      <c r="K20" s="212">
        <v>22000</v>
      </c>
      <c r="L20" s="213">
        <f t="shared" si="2"/>
        <v>167</v>
      </c>
      <c r="M20" s="158">
        <v>7.6489717400265653E-3</v>
      </c>
      <c r="N20" s="212">
        <v>17381.650000000001</v>
      </c>
      <c r="O20" s="212">
        <v>17183.22</v>
      </c>
      <c r="P20" s="212">
        <v>17100</v>
      </c>
      <c r="Q20" s="213">
        <f t="shared" si="3"/>
        <v>-83.220000000001164</v>
      </c>
      <c r="R20" s="158">
        <v>-9.3821763324917498E-2</v>
      </c>
      <c r="S20" s="154"/>
    </row>
    <row r="21" spans="1:19" x14ac:dyDescent="0.3">
      <c r="A21" s="217"/>
      <c r="B21" s="220"/>
      <c r="C21" s="211" t="s">
        <v>63</v>
      </c>
      <c r="D21" s="212">
        <v>56040</v>
      </c>
      <c r="E21" s="212">
        <v>54664</v>
      </c>
      <c r="F21" s="212">
        <v>56200</v>
      </c>
      <c r="G21" s="213">
        <f t="shared" si="0"/>
        <v>1536</v>
      </c>
      <c r="H21" s="158">
        <f t="shared" si="1"/>
        <v>2.8098931655202691E-2</v>
      </c>
      <c r="I21" s="212">
        <v>56700</v>
      </c>
      <c r="J21" s="212">
        <v>55301</v>
      </c>
      <c r="K21" s="212">
        <v>57000</v>
      </c>
      <c r="L21" s="213">
        <f t="shared" si="2"/>
        <v>1699</v>
      </c>
      <c r="M21" s="158">
        <v>3.0722771740113199E-2</v>
      </c>
      <c r="N21" s="212">
        <v>49432.88</v>
      </c>
      <c r="O21" s="212">
        <v>48157.37</v>
      </c>
      <c r="P21" s="212">
        <v>49300</v>
      </c>
      <c r="Q21" s="213">
        <f t="shared" si="3"/>
        <v>1142.6299999999974</v>
      </c>
      <c r="R21" s="158">
        <v>4.3760695403423809E-3</v>
      </c>
      <c r="S21" s="150"/>
    </row>
    <row r="22" spans="1:19" x14ac:dyDescent="0.3">
      <c r="A22" s="217"/>
      <c r="B22" s="220"/>
      <c r="C22" s="211" t="s">
        <v>66</v>
      </c>
      <c r="D22" s="212">
        <v>45886</v>
      </c>
      <c r="E22" s="212">
        <v>47613</v>
      </c>
      <c r="F22" s="212">
        <v>47400</v>
      </c>
      <c r="G22" s="213">
        <f t="shared" si="0"/>
        <v>-213</v>
      </c>
      <c r="H22" s="158">
        <f t="shared" si="1"/>
        <v>-4.4735681431541802E-3</v>
      </c>
      <c r="I22" s="212">
        <v>46000</v>
      </c>
      <c r="J22" s="212">
        <v>47715</v>
      </c>
      <c r="K22" s="212">
        <v>47500</v>
      </c>
      <c r="L22" s="213">
        <f t="shared" si="2"/>
        <v>-215</v>
      </c>
      <c r="M22" s="158">
        <v>-4.5059205700513465E-3</v>
      </c>
      <c r="N22" s="212">
        <v>43067.91</v>
      </c>
      <c r="O22" s="212">
        <v>44696.06</v>
      </c>
      <c r="P22" s="212">
        <v>44600</v>
      </c>
      <c r="Q22" s="213">
        <f t="shared" si="3"/>
        <v>-96.059999999997672</v>
      </c>
      <c r="R22" s="158">
        <v>1.967511230296373E-3</v>
      </c>
      <c r="S22" s="150"/>
    </row>
    <row r="23" spans="1:19" x14ac:dyDescent="0.3">
      <c r="A23" s="217"/>
      <c r="B23" s="221" t="s">
        <v>69</v>
      </c>
      <c r="C23" s="215"/>
      <c r="D23" s="222">
        <v>413318</v>
      </c>
      <c r="E23" s="222">
        <v>417291</v>
      </c>
      <c r="F23" s="222">
        <v>418800</v>
      </c>
      <c r="G23" s="223">
        <f t="shared" si="0"/>
        <v>1509</v>
      </c>
      <c r="H23" s="159">
        <f t="shared" si="1"/>
        <v>3.616181513619992E-3</v>
      </c>
      <c r="I23" s="222">
        <v>430287</v>
      </c>
      <c r="J23" s="222">
        <v>434434</v>
      </c>
      <c r="K23" s="222">
        <v>435800</v>
      </c>
      <c r="L23" s="223">
        <f t="shared" si="2"/>
        <v>1366</v>
      </c>
      <c r="M23" s="159">
        <v>3.1443211166713469E-3</v>
      </c>
      <c r="N23" s="222">
        <v>361170.68000000005</v>
      </c>
      <c r="O23" s="222">
        <v>362192.78</v>
      </c>
      <c r="P23" s="222">
        <v>366000</v>
      </c>
      <c r="Q23" s="223">
        <f t="shared" si="3"/>
        <v>3807.2199999999721</v>
      </c>
      <c r="R23" s="159">
        <v>3.3904596331268467E-4</v>
      </c>
      <c r="S23" s="154"/>
    </row>
    <row r="24" spans="1:19" x14ac:dyDescent="0.3">
      <c r="A24" s="217"/>
      <c r="B24" s="220"/>
      <c r="C24" s="211" t="s">
        <v>62</v>
      </c>
      <c r="D24" s="212">
        <v>7852</v>
      </c>
      <c r="E24" s="212">
        <v>7849</v>
      </c>
      <c r="F24" s="212">
        <v>7700</v>
      </c>
      <c r="G24" s="213">
        <f t="shared" si="0"/>
        <v>-149</v>
      </c>
      <c r="H24" s="158">
        <f t="shared" si="1"/>
        <v>-1.8983309975793096E-2</v>
      </c>
      <c r="I24" s="212">
        <v>8413</v>
      </c>
      <c r="J24" s="212">
        <v>8484</v>
      </c>
      <c r="K24" s="212">
        <v>8300</v>
      </c>
      <c r="L24" s="213">
        <f t="shared" si="2"/>
        <v>-184</v>
      </c>
      <c r="M24" s="158">
        <v>-2.1687883074021686E-2</v>
      </c>
      <c r="N24" s="212">
        <v>5455.48</v>
      </c>
      <c r="O24" s="212">
        <v>5384.02</v>
      </c>
      <c r="P24" s="212">
        <v>5300</v>
      </c>
      <c r="Q24" s="213">
        <f t="shared" si="3"/>
        <v>-84.020000000000437</v>
      </c>
      <c r="R24" s="158">
        <v>0</v>
      </c>
      <c r="S24" s="155"/>
    </row>
    <row r="25" spans="1:19" x14ac:dyDescent="0.3">
      <c r="A25" s="217"/>
      <c r="B25" s="220"/>
      <c r="C25" s="211" t="s">
        <v>63</v>
      </c>
      <c r="D25" s="212">
        <v>150076</v>
      </c>
      <c r="E25" s="212">
        <v>152623</v>
      </c>
      <c r="F25" s="212">
        <v>151800</v>
      </c>
      <c r="G25" s="213">
        <f t="shared" si="0"/>
        <v>-823</v>
      </c>
      <c r="H25" s="158">
        <f t="shared" si="1"/>
        <v>-5.3923720540154495E-3</v>
      </c>
      <c r="I25" s="212">
        <v>164005</v>
      </c>
      <c r="J25" s="212">
        <v>166553</v>
      </c>
      <c r="K25" s="212">
        <v>165500</v>
      </c>
      <c r="L25" s="213">
        <f t="shared" si="2"/>
        <v>-1053</v>
      </c>
      <c r="M25" s="158">
        <v>-6.3223118166589615E-3</v>
      </c>
      <c r="N25" s="212">
        <v>126628.22</v>
      </c>
      <c r="O25" s="212">
        <v>128284.31</v>
      </c>
      <c r="P25" s="212">
        <v>128300</v>
      </c>
      <c r="Q25" s="213">
        <f t="shared" si="3"/>
        <v>15.690000000002328</v>
      </c>
      <c r="R25" s="158">
        <v>0</v>
      </c>
      <c r="S25" s="154"/>
    </row>
    <row r="26" spans="1:19" s="199" customFormat="1" x14ac:dyDescent="0.3">
      <c r="A26" s="217"/>
      <c r="B26" s="220"/>
      <c r="C26" s="211" t="s">
        <v>66</v>
      </c>
      <c r="D26" s="212">
        <v>255390</v>
      </c>
      <c r="E26" s="212">
        <v>256819</v>
      </c>
      <c r="F26" s="212">
        <v>259300</v>
      </c>
      <c r="G26" s="213">
        <f t="shared" si="0"/>
        <v>2481</v>
      </c>
      <c r="H26" s="158">
        <f t="shared" si="1"/>
        <v>9.6605001966365411E-3</v>
      </c>
      <c r="I26" s="212">
        <v>257869</v>
      </c>
      <c r="J26" s="212">
        <v>259397</v>
      </c>
      <c r="K26" s="212">
        <v>262000</v>
      </c>
      <c r="L26" s="213">
        <f t="shared" si="2"/>
        <v>2603</v>
      </c>
      <c r="M26" s="158">
        <v>1.0034811505144623E-2</v>
      </c>
      <c r="N26" s="212">
        <v>229086.98</v>
      </c>
      <c r="O26" s="212">
        <v>228524.45</v>
      </c>
      <c r="P26" s="212">
        <v>232400</v>
      </c>
      <c r="Q26" s="213">
        <f t="shared" si="3"/>
        <v>3875.5499999999884</v>
      </c>
      <c r="R26" s="158">
        <v>-1.6354530117018765E-2</v>
      </c>
      <c r="S26" s="155"/>
    </row>
    <row r="27" spans="1:19" s="199" customFormat="1" x14ac:dyDescent="0.25">
      <c r="A27" s="217"/>
      <c r="B27" s="218" t="s">
        <v>70</v>
      </c>
      <c r="C27" s="215"/>
      <c r="D27" s="219">
        <v>362360</v>
      </c>
      <c r="E27" s="219">
        <v>360891</v>
      </c>
      <c r="F27" s="219">
        <v>358900</v>
      </c>
      <c r="G27" s="216">
        <f t="shared" si="0"/>
        <v>-1991</v>
      </c>
      <c r="H27" s="156">
        <f t="shared" si="1"/>
        <v>-5.5169012250236224E-3</v>
      </c>
      <c r="I27" s="219">
        <v>370889</v>
      </c>
      <c r="J27" s="219">
        <v>369012</v>
      </c>
      <c r="K27" s="219">
        <v>366400</v>
      </c>
      <c r="L27" s="216">
        <f t="shared" si="2"/>
        <v>-2612</v>
      </c>
      <c r="M27" s="156">
        <v>-7.0783605953193933E-3</v>
      </c>
      <c r="N27" s="219">
        <v>297688.86000000004</v>
      </c>
      <c r="O27" s="219">
        <v>296309.40000000002</v>
      </c>
      <c r="P27" s="219">
        <v>297800</v>
      </c>
      <c r="Q27" s="216">
        <f t="shared" si="3"/>
        <v>1490.5999999999767</v>
      </c>
      <c r="R27" s="156">
        <v>2.1045670505221215E-2</v>
      </c>
      <c r="S27" s="155"/>
    </row>
    <row r="28" spans="1:19" s="199" customFormat="1" x14ac:dyDescent="0.3">
      <c r="A28" s="217"/>
      <c r="B28" s="220"/>
      <c r="C28" s="211" t="s">
        <v>62</v>
      </c>
      <c r="D28" s="212">
        <v>82940</v>
      </c>
      <c r="E28" s="212">
        <v>83579</v>
      </c>
      <c r="F28" s="212">
        <v>82000</v>
      </c>
      <c r="G28" s="213">
        <f t="shared" si="0"/>
        <v>-1579</v>
      </c>
      <c r="H28" s="158">
        <f t="shared" si="1"/>
        <v>-1.8892305483434835E-2</v>
      </c>
      <c r="I28" s="212">
        <v>84779</v>
      </c>
      <c r="J28" s="212">
        <v>85404</v>
      </c>
      <c r="K28" s="212">
        <v>83600</v>
      </c>
      <c r="L28" s="213">
        <f t="shared" si="2"/>
        <v>-1804</v>
      </c>
      <c r="M28" s="158">
        <v>-2.1123132405976301E-2</v>
      </c>
      <c r="N28" s="212">
        <v>61596.05</v>
      </c>
      <c r="O28" s="212">
        <v>62322.65</v>
      </c>
      <c r="P28" s="212">
        <v>62700</v>
      </c>
      <c r="Q28" s="213">
        <f t="shared" si="3"/>
        <v>377.34999999999854</v>
      </c>
      <c r="R28" s="158">
        <v>5.3873190565549102E-2</v>
      </c>
      <c r="S28" s="154"/>
    </row>
    <row r="29" spans="1:19" x14ac:dyDescent="0.3">
      <c r="A29" s="217"/>
      <c r="B29" s="220"/>
      <c r="C29" s="211" t="s">
        <v>63</v>
      </c>
      <c r="D29" s="212">
        <v>175645</v>
      </c>
      <c r="E29" s="212">
        <v>175853</v>
      </c>
      <c r="F29" s="212">
        <v>177500</v>
      </c>
      <c r="G29" s="213">
        <f t="shared" si="0"/>
        <v>1647</v>
      </c>
      <c r="H29" s="158">
        <f t="shared" si="1"/>
        <v>9.36577709791701E-3</v>
      </c>
      <c r="I29" s="212">
        <v>181893</v>
      </c>
      <c r="J29" s="212">
        <v>181717</v>
      </c>
      <c r="K29" s="212">
        <v>183000</v>
      </c>
      <c r="L29" s="213">
        <f t="shared" si="2"/>
        <v>1283</v>
      </c>
      <c r="M29" s="158">
        <v>7.060429128810183E-3</v>
      </c>
      <c r="N29" s="212">
        <v>140553.04</v>
      </c>
      <c r="O29" s="212">
        <v>140474.59000000003</v>
      </c>
      <c r="P29" s="212">
        <v>143200</v>
      </c>
      <c r="Q29" s="213">
        <f t="shared" si="3"/>
        <v>2725.4099999999744</v>
      </c>
      <c r="R29" s="158">
        <v>1.9401444773748576E-2</v>
      </c>
      <c r="S29" s="224"/>
    </row>
    <row r="30" spans="1:19" x14ac:dyDescent="0.3">
      <c r="A30" s="217"/>
      <c r="B30" s="220"/>
      <c r="C30" s="211" t="s">
        <v>66</v>
      </c>
      <c r="D30" s="212">
        <v>103775</v>
      </c>
      <c r="E30" s="212">
        <v>101459</v>
      </c>
      <c r="F30" s="212">
        <v>99400</v>
      </c>
      <c r="G30" s="213">
        <f t="shared" si="0"/>
        <v>-2059</v>
      </c>
      <c r="H30" s="158">
        <f t="shared" si="1"/>
        <v>-2.0293911826452064E-2</v>
      </c>
      <c r="I30" s="212">
        <v>104217</v>
      </c>
      <c r="J30" s="212">
        <v>101891</v>
      </c>
      <c r="K30" s="212">
        <v>99800</v>
      </c>
      <c r="L30" s="213">
        <f t="shared" si="2"/>
        <v>-2091</v>
      </c>
      <c r="M30" s="158">
        <v>-2.0521930298063616E-2</v>
      </c>
      <c r="N30" s="212">
        <v>95539.77</v>
      </c>
      <c r="O30" s="212">
        <v>93512.159999999989</v>
      </c>
      <c r="P30" s="212">
        <v>91900</v>
      </c>
      <c r="Q30" s="213">
        <f t="shared" si="3"/>
        <v>-1612.1599999999889</v>
      </c>
      <c r="R30" s="158">
        <v>-1.7240110804840666E-2</v>
      </c>
    </row>
    <row r="31" spans="1:19" x14ac:dyDescent="0.25">
      <c r="A31" s="217"/>
      <c r="B31" s="218" t="s">
        <v>71</v>
      </c>
      <c r="C31" s="215"/>
      <c r="D31" s="219">
        <v>23290</v>
      </c>
      <c r="E31" s="219">
        <v>23756</v>
      </c>
      <c r="F31" s="219">
        <v>24000</v>
      </c>
      <c r="G31" s="216">
        <f t="shared" si="0"/>
        <v>244</v>
      </c>
      <c r="H31" s="156">
        <f t="shared" si="1"/>
        <v>1.0271089408991413E-2</v>
      </c>
      <c r="I31" s="219">
        <v>26730</v>
      </c>
      <c r="J31" s="219">
        <v>27234</v>
      </c>
      <c r="K31" s="219">
        <v>27300</v>
      </c>
      <c r="L31" s="216">
        <f t="shared" si="2"/>
        <v>66</v>
      </c>
      <c r="M31" s="156">
        <v>2.4234412866270105E-3</v>
      </c>
      <c r="N31" s="219">
        <v>16443.02</v>
      </c>
      <c r="O31" s="219">
        <v>16689.260000000002</v>
      </c>
      <c r="P31" s="219">
        <v>16900</v>
      </c>
      <c r="Q31" s="216">
        <f t="shared" si="3"/>
        <v>210.73999999999796</v>
      </c>
      <c r="R31" s="156">
        <v>1.2627282455902654E-2</v>
      </c>
    </row>
    <row r="32" spans="1:19" x14ac:dyDescent="0.3">
      <c r="A32" s="217"/>
      <c r="B32" s="225"/>
      <c r="C32" s="211" t="s">
        <v>62</v>
      </c>
      <c r="D32" s="212">
        <v>11859</v>
      </c>
      <c r="E32" s="212">
        <v>11959</v>
      </c>
      <c r="F32" s="212">
        <v>12100</v>
      </c>
      <c r="G32" s="213">
        <f t="shared" si="0"/>
        <v>141</v>
      </c>
      <c r="H32" s="158">
        <f t="shared" si="1"/>
        <v>1.1790283468517435E-2</v>
      </c>
      <c r="I32" s="212">
        <v>12850</v>
      </c>
      <c r="J32" s="212">
        <v>12891</v>
      </c>
      <c r="K32" s="212">
        <v>13000</v>
      </c>
      <c r="L32" s="213">
        <f t="shared" si="2"/>
        <v>109</v>
      </c>
      <c r="M32" s="158">
        <v>8.4555115972383826E-3</v>
      </c>
      <c r="N32" s="212">
        <v>7523.79</v>
      </c>
      <c r="O32" s="212">
        <v>7512.0599999999995</v>
      </c>
      <c r="P32" s="212">
        <v>7600</v>
      </c>
      <c r="Q32" s="213">
        <f t="shared" si="3"/>
        <v>87.940000000000509</v>
      </c>
      <c r="R32" s="158">
        <v>1.1706509266432978E-2</v>
      </c>
    </row>
    <row r="33" spans="1:19" x14ac:dyDescent="0.3">
      <c r="A33" s="217"/>
      <c r="B33" s="225"/>
      <c r="C33" s="211" t="s">
        <v>63</v>
      </c>
      <c r="D33" s="212">
        <v>11431</v>
      </c>
      <c r="E33" s="212">
        <v>11797</v>
      </c>
      <c r="F33" s="212">
        <v>11900</v>
      </c>
      <c r="G33" s="213">
        <f t="shared" si="0"/>
        <v>103</v>
      </c>
      <c r="H33" s="158">
        <f t="shared" si="1"/>
        <v>8.7310333135542928E-3</v>
      </c>
      <c r="I33" s="212">
        <v>13880</v>
      </c>
      <c r="J33" s="212">
        <v>14343</v>
      </c>
      <c r="K33" s="212">
        <v>14300</v>
      </c>
      <c r="L33" s="213">
        <f t="shared" si="2"/>
        <v>-43</v>
      </c>
      <c r="M33" s="158">
        <v>-2.997978107787771E-3</v>
      </c>
      <c r="N33" s="212">
        <v>8919.23</v>
      </c>
      <c r="O33" s="212">
        <v>9177.2000000000007</v>
      </c>
      <c r="P33" s="212">
        <v>9300</v>
      </c>
      <c r="Q33" s="213">
        <f t="shared" si="3"/>
        <v>122.79999999999927</v>
      </c>
      <c r="R33" s="158">
        <v>1.3380987665082951E-2</v>
      </c>
    </row>
    <row r="34" spans="1:19" s="190" customFormat="1" ht="4.2" customHeight="1" x14ac:dyDescent="0.3">
      <c r="A34" s="226"/>
      <c r="B34" s="227"/>
      <c r="C34" s="228"/>
      <c r="D34" s="229"/>
      <c r="E34" s="229"/>
      <c r="F34" s="230"/>
      <c r="G34" s="230"/>
      <c r="H34" s="160"/>
      <c r="I34" s="229"/>
      <c r="J34" s="229"/>
      <c r="K34" s="230"/>
      <c r="L34" s="230"/>
      <c r="M34" s="160"/>
      <c r="N34" s="229"/>
      <c r="O34" s="229"/>
      <c r="P34" s="230"/>
      <c r="Q34" s="230"/>
      <c r="R34" s="160"/>
    </row>
    <row r="35" spans="1:19" ht="4.2" customHeight="1" x14ac:dyDescent="0.3">
      <c r="A35" s="231"/>
      <c r="B35" s="199"/>
      <c r="C35" s="209"/>
      <c r="D35" s="232"/>
      <c r="E35" s="232"/>
      <c r="F35" s="216"/>
      <c r="G35" s="216"/>
      <c r="H35" s="156"/>
      <c r="I35" s="232"/>
      <c r="J35" s="232"/>
      <c r="K35" s="216"/>
      <c r="L35" s="216"/>
      <c r="M35" s="156"/>
      <c r="N35" s="232"/>
      <c r="O35" s="232"/>
      <c r="P35" s="216"/>
      <c r="Q35" s="216"/>
      <c r="R35" s="156"/>
    </row>
    <row r="36" spans="1:19" x14ac:dyDescent="0.3">
      <c r="A36" s="233" t="s">
        <v>15</v>
      </c>
      <c r="B36" s="234"/>
      <c r="C36" s="235" t="s">
        <v>62</v>
      </c>
      <c r="D36" s="236">
        <f t="shared" ref="D36:F37" si="4">SUM(D10,D15,D20,D24,D28,D32)</f>
        <v>1345892</v>
      </c>
      <c r="E36" s="236">
        <f t="shared" si="4"/>
        <v>1337672</v>
      </c>
      <c r="F36" s="236">
        <f t="shared" si="4"/>
        <v>1328400</v>
      </c>
      <c r="G36" s="213">
        <f>F36-E36</f>
        <v>-9272</v>
      </c>
      <c r="H36" s="158">
        <f>(F36-E36)/E36</f>
        <v>-6.9314450777171084E-3</v>
      </c>
      <c r="I36" s="236">
        <f t="shared" ref="I36:K37" si="5">SUM(I10,I15,I20,I24,I28,I32)</f>
        <v>1415862</v>
      </c>
      <c r="J36" s="236">
        <f t="shared" si="5"/>
        <v>1412272</v>
      </c>
      <c r="K36" s="236">
        <f t="shared" si="5"/>
        <v>1405700</v>
      </c>
      <c r="L36" s="213">
        <f>K36-J36</f>
        <v>-6572</v>
      </c>
      <c r="M36" s="158">
        <f>(K36-J36)/J36</f>
        <v>-4.6534945109723905E-3</v>
      </c>
      <c r="N36" s="236">
        <f t="shared" ref="N36:P37" si="6">SUM(N10,N15,N20,N24,N28,N32)</f>
        <v>1009276.9700000001</v>
      </c>
      <c r="O36" s="236">
        <f t="shared" si="6"/>
        <v>1006037.4100000001</v>
      </c>
      <c r="P36" s="236">
        <f t="shared" si="6"/>
        <v>1002300</v>
      </c>
      <c r="Q36" s="213">
        <f>P36-O36</f>
        <v>-3737.410000000149</v>
      </c>
      <c r="R36" s="158">
        <f>(P36-O36)/O36</f>
        <v>-3.714981135741412E-3</v>
      </c>
    </row>
    <row r="37" spans="1:19" x14ac:dyDescent="0.3">
      <c r="A37" s="233"/>
      <c r="B37" s="234"/>
      <c r="C37" s="235" t="s">
        <v>63</v>
      </c>
      <c r="D37" s="236">
        <f t="shared" si="4"/>
        <v>2234503</v>
      </c>
      <c r="E37" s="236">
        <f t="shared" si="4"/>
        <v>2246206</v>
      </c>
      <c r="F37" s="236">
        <f t="shared" si="4"/>
        <v>2249900</v>
      </c>
      <c r="G37" s="213">
        <f t="shared" ref="G37:G39" si="7">F37-E37</f>
        <v>3694</v>
      </c>
      <c r="H37" s="158">
        <f t="shared" ref="H37:H39" si="8">(F37-E37)/E37</f>
        <v>1.6445508559767002E-3</v>
      </c>
      <c r="I37" s="236">
        <f t="shared" si="5"/>
        <v>2310575</v>
      </c>
      <c r="J37" s="236">
        <f t="shared" si="5"/>
        <v>2323756</v>
      </c>
      <c r="K37" s="236">
        <f t="shared" si="5"/>
        <v>2331100</v>
      </c>
      <c r="L37" s="213">
        <f t="shared" ref="L37:L39" si="9">K37-J37</f>
        <v>7344</v>
      </c>
      <c r="M37" s="158">
        <f t="shared" ref="M37:M39" si="10">(K37-J37)/J37</f>
        <v>3.1604006616873718E-3</v>
      </c>
      <c r="N37" s="236">
        <f t="shared" si="6"/>
        <v>1904559.99</v>
      </c>
      <c r="O37" s="236">
        <f t="shared" si="6"/>
        <v>1908563.9700000002</v>
      </c>
      <c r="P37" s="236">
        <f t="shared" si="6"/>
        <v>1914800</v>
      </c>
      <c r="Q37" s="213">
        <f t="shared" ref="Q37:Q39" si="11">P37-O37</f>
        <v>6236.0299999997951</v>
      </c>
      <c r="R37" s="158">
        <f t="shared" ref="R37:R39" si="12">(P37-O37)/O37</f>
        <v>3.2673937567834284E-3</v>
      </c>
    </row>
    <row r="38" spans="1:19" x14ac:dyDescent="0.3">
      <c r="A38" s="233"/>
      <c r="B38" s="234"/>
      <c r="C38" s="235" t="s">
        <v>66</v>
      </c>
      <c r="D38" s="236">
        <f>SUM(D17,D22,D26,D30)</f>
        <v>546811</v>
      </c>
      <c r="E38" s="236">
        <f>SUM(E17,E22,E26,E30)</f>
        <v>549248</v>
      </c>
      <c r="F38" s="236">
        <f>SUM(F17,F22,F26,F30)</f>
        <v>550700</v>
      </c>
      <c r="G38" s="213">
        <f t="shared" si="7"/>
        <v>1452</v>
      </c>
      <c r="H38" s="158">
        <f t="shared" si="8"/>
        <v>2.6436145420647866E-3</v>
      </c>
      <c r="I38" s="236">
        <f>SUM(I17,I22,I26,I30)</f>
        <v>550156</v>
      </c>
      <c r="J38" s="236">
        <f>SUM(J17,J22,J26,J30)</f>
        <v>552652</v>
      </c>
      <c r="K38" s="236">
        <f>SUM(K17,K22,K26,K30)</f>
        <v>554200</v>
      </c>
      <c r="L38" s="213">
        <f t="shared" si="9"/>
        <v>1548</v>
      </c>
      <c r="M38" s="158">
        <f t="shared" si="10"/>
        <v>2.8010393520696568E-3</v>
      </c>
      <c r="N38" s="236">
        <f>SUM(N17,N22,N26,N30)</f>
        <v>502256.92000000004</v>
      </c>
      <c r="O38" s="236">
        <f>SUM(O17,O22,O26,O30)</f>
        <v>502542.48</v>
      </c>
      <c r="P38" s="236">
        <f>SUM(P17,P22,P26,P30)</f>
        <v>505900</v>
      </c>
      <c r="Q38" s="213">
        <f t="shared" si="11"/>
        <v>3357.5200000000186</v>
      </c>
      <c r="R38" s="158">
        <f t="shared" si="12"/>
        <v>6.6810670413375182E-3</v>
      </c>
    </row>
    <row r="39" spans="1:19" x14ac:dyDescent="0.3">
      <c r="A39" s="233"/>
      <c r="B39" s="234"/>
      <c r="C39" s="209" t="s">
        <v>15</v>
      </c>
      <c r="D39" s="232">
        <f>SUM(D36:D38)</f>
        <v>4127206</v>
      </c>
      <c r="E39" s="232">
        <f>SUM(E36:E38)</f>
        <v>4133126</v>
      </c>
      <c r="F39" s="232">
        <f>SUM(F36:F38)</f>
        <v>4129000</v>
      </c>
      <c r="G39" s="216">
        <f t="shared" si="7"/>
        <v>-4126</v>
      </c>
      <c r="H39" s="156">
        <f t="shared" si="8"/>
        <v>-9.9827588125791481E-4</v>
      </c>
      <c r="I39" s="232">
        <f>SUM(I36:I38)</f>
        <v>4276593</v>
      </c>
      <c r="J39" s="232">
        <f>SUM(J36:J38)</f>
        <v>4288680</v>
      </c>
      <c r="K39" s="232">
        <f>SUM(K36:K38)</f>
        <v>4291000</v>
      </c>
      <c r="L39" s="216">
        <f t="shared" si="9"/>
        <v>2320</v>
      </c>
      <c r="M39" s="156">
        <f t="shared" si="10"/>
        <v>5.4095898971245231E-4</v>
      </c>
      <c r="N39" s="232">
        <f>SUM(N36:N38)</f>
        <v>3416093.88</v>
      </c>
      <c r="O39" s="232">
        <f>SUM(O36:O38)</f>
        <v>3417143.8600000003</v>
      </c>
      <c r="P39" s="232">
        <f>SUM(P36:P38)</f>
        <v>3423000</v>
      </c>
      <c r="Q39" s="216">
        <f t="shared" si="11"/>
        <v>5856.1399999996647</v>
      </c>
      <c r="R39" s="156">
        <f t="shared" si="12"/>
        <v>1.7137528415323035E-3</v>
      </c>
    </row>
    <row r="40" spans="1:19" ht="3.6" customHeight="1" thickBot="1" x14ac:dyDescent="0.35">
      <c r="A40" s="237"/>
      <c r="B40" s="238"/>
      <c r="C40" s="239"/>
      <c r="D40" s="240"/>
      <c r="E40" s="240"/>
      <c r="F40" s="241"/>
      <c r="G40" s="241"/>
      <c r="H40" s="242"/>
      <c r="I40" s="240"/>
      <c r="J40" s="240"/>
      <c r="K40" s="241"/>
      <c r="L40" s="241"/>
      <c r="M40" s="242"/>
      <c r="N40" s="240"/>
      <c r="O40" s="240"/>
      <c r="P40" s="241"/>
      <c r="Q40" s="241"/>
      <c r="R40" s="242"/>
    </row>
    <row r="41" spans="1:19" ht="14.4" thickTop="1" x14ac:dyDescent="0.3">
      <c r="E41" s="243"/>
      <c r="F41" s="243"/>
      <c r="G41" s="243"/>
      <c r="H41" s="243"/>
      <c r="I41" s="243"/>
      <c r="J41" s="243"/>
      <c r="K41" s="243"/>
      <c r="O41" s="243"/>
      <c r="P41" s="243"/>
    </row>
    <row r="42" spans="1:19" x14ac:dyDescent="0.3">
      <c r="D42" s="433"/>
      <c r="E42" s="433"/>
      <c r="F42" s="433"/>
      <c r="G42" s="433"/>
      <c r="H42" s="433"/>
      <c r="I42" s="433"/>
      <c r="J42" s="433"/>
      <c r="K42" s="433"/>
      <c r="L42" s="433"/>
      <c r="M42" s="433"/>
      <c r="N42" s="433"/>
      <c r="O42" s="433"/>
      <c r="P42" s="433"/>
      <c r="Q42" s="433"/>
      <c r="R42" s="433"/>
    </row>
    <row r="43" spans="1:19" s="76" customFormat="1" ht="15.6" x14ac:dyDescent="0.3">
      <c r="B43" s="2" t="s">
        <v>436</v>
      </c>
      <c r="C43" s="144"/>
      <c r="D43" s="412"/>
      <c r="E43" s="568" t="s">
        <v>453</v>
      </c>
      <c r="F43" s="568"/>
      <c r="G43" s="568"/>
      <c r="H43" s="568"/>
      <c r="I43" s="568"/>
      <c r="J43" s="568"/>
      <c r="K43" s="568"/>
      <c r="L43" s="568"/>
      <c r="M43" s="568"/>
      <c r="N43" s="568"/>
      <c r="O43" s="568"/>
      <c r="P43" s="568"/>
      <c r="Q43" s="568"/>
      <c r="R43" s="568"/>
    </row>
    <row r="44" spans="1:19" s="76" customFormat="1" x14ac:dyDescent="0.25">
      <c r="B44" s="76" t="s">
        <v>452</v>
      </c>
      <c r="C44" s="412"/>
      <c r="D44" s="432"/>
      <c r="E44" s="432"/>
      <c r="F44" s="432"/>
      <c r="G44" s="432"/>
      <c r="H44" s="432"/>
      <c r="I44" s="432"/>
      <c r="J44" s="432"/>
      <c r="K44" s="432"/>
      <c r="N44" s="432"/>
      <c r="O44" s="432"/>
      <c r="P44" s="432"/>
    </row>
    <row r="45" spans="1:19" s="76" customFormat="1" ht="14.4" thickBot="1" x14ac:dyDescent="0.3">
      <c r="B45" s="40"/>
      <c r="C45" s="103"/>
      <c r="F45" s="97"/>
      <c r="G45" s="104"/>
      <c r="H45" s="104"/>
      <c r="K45" s="570"/>
      <c r="L45" s="570"/>
      <c r="M45" s="570"/>
      <c r="P45" s="104"/>
      <c r="Q45" s="104"/>
      <c r="R45" s="104"/>
      <c r="S45" s="97"/>
    </row>
    <row r="46" spans="1:19" s="76" customFormat="1" ht="14.4" thickTop="1" x14ac:dyDescent="0.25">
      <c r="A46" s="571" t="s">
        <v>451</v>
      </c>
      <c r="B46" s="572"/>
      <c r="C46" s="573"/>
      <c r="D46" s="580" t="s">
        <v>432</v>
      </c>
      <c r="E46" s="581"/>
      <c r="F46" s="581"/>
      <c r="G46" s="581"/>
      <c r="H46" s="582"/>
      <c r="I46" s="583" t="s">
        <v>417</v>
      </c>
      <c r="J46" s="584"/>
      <c r="K46" s="584"/>
      <c r="L46" s="584"/>
      <c r="M46" s="585"/>
      <c r="N46" s="580" t="s">
        <v>416</v>
      </c>
      <c r="O46" s="581"/>
      <c r="P46" s="581"/>
      <c r="Q46" s="581"/>
      <c r="R46" s="582"/>
      <c r="S46" s="97"/>
    </row>
    <row r="47" spans="1:19" s="78" customFormat="1" ht="27.6" customHeight="1" x14ac:dyDescent="0.25">
      <c r="A47" s="574"/>
      <c r="B47" s="575"/>
      <c r="C47" s="576"/>
      <c r="D47" s="107" t="s">
        <v>539</v>
      </c>
      <c r="E47" s="108" t="s">
        <v>540</v>
      </c>
      <c r="F47" s="109" t="s">
        <v>541</v>
      </c>
      <c r="G47" s="562" t="s">
        <v>413</v>
      </c>
      <c r="H47" s="563"/>
      <c r="I47" s="107" t="s">
        <v>431</v>
      </c>
      <c r="J47" s="108" t="s">
        <v>415</v>
      </c>
      <c r="K47" s="109" t="s">
        <v>414</v>
      </c>
      <c r="L47" s="562" t="s">
        <v>413</v>
      </c>
      <c r="M47" s="563"/>
      <c r="N47" s="107" t="s">
        <v>431</v>
      </c>
      <c r="O47" s="108" t="s">
        <v>415</v>
      </c>
      <c r="P47" s="109" t="s">
        <v>414</v>
      </c>
      <c r="Q47" s="562" t="s">
        <v>413</v>
      </c>
      <c r="R47" s="563"/>
      <c r="S47" s="198"/>
    </row>
    <row r="48" spans="1:19" s="76" customFormat="1" ht="28.2" thickBot="1" x14ac:dyDescent="0.3">
      <c r="A48" s="577"/>
      <c r="B48" s="578"/>
      <c r="C48" s="579"/>
      <c r="D48" s="203" t="s">
        <v>411</v>
      </c>
      <c r="E48" s="203" t="s">
        <v>411</v>
      </c>
      <c r="F48" s="203" t="s">
        <v>411</v>
      </c>
      <c r="G48" s="203" t="s">
        <v>411</v>
      </c>
      <c r="H48" s="204" t="s">
        <v>410</v>
      </c>
      <c r="I48" s="203" t="s">
        <v>411</v>
      </c>
      <c r="J48" s="203" t="s">
        <v>411</v>
      </c>
      <c r="K48" s="203" t="s">
        <v>411</v>
      </c>
      <c r="L48" s="203" t="s">
        <v>411</v>
      </c>
      <c r="M48" s="204" t="s">
        <v>410</v>
      </c>
      <c r="N48" s="205" t="s">
        <v>430</v>
      </c>
      <c r="O48" s="205" t="s">
        <v>430</v>
      </c>
      <c r="P48" s="205" t="s">
        <v>430</v>
      </c>
      <c r="Q48" s="205" t="s">
        <v>430</v>
      </c>
      <c r="R48" s="204" t="s">
        <v>410</v>
      </c>
      <c r="S48" s="259"/>
    </row>
    <row r="49" spans="1:22" s="76" customFormat="1" ht="14.4" thickTop="1" x14ac:dyDescent="0.25">
      <c r="A49" s="456" t="s">
        <v>450</v>
      </c>
      <c r="B49" s="453"/>
      <c r="C49" s="441"/>
      <c r="D49" s="124">
        <v>3004863</v>
      </c>
      <c r="E49" s="124">
        <v>3007173</v>
      </c>
      <c r="F49" s="124">
        <v>3001500</v>
      </c>
      <c r="G49" s="210">
        <f>F49-E49</f>
        <v>-5673</v>
      </c>
      <c r="H49" s="157">
        <f>G49/E49</f>
        <v>-1.8864894038354294E-3</v>
      </c>
      <c r="I49" s="124">
        <v>3123388</v>
      </c>
      <c r="J49" s="124">
        <v>3132066</v>
      </c>
      <c r="K49" s="124">
        <v>3133500</v>
      </c>
      <c r="L49" s="210">
        <f>K49-J49</f>
        <v>1434</v>
      </c>
      <c r="M49" s="157">
        <f>L49/J49</f>
        <v>4.5784475806065391E-4</v>
      </c>
      <c r="N49" s="124">
        <v>2445306.9000000004</v>
      </c>
      <c r="O49" s="124">
        <v>2446805.48</v>
      </c>
      <c r="P49" s="124">
        <v>2445500</v>
      </c>
      <c r="Q49" s="210">
        <f>P49-O49</f>
        <v>-1305.4799999999814</v>
      </c>
      <c r="R49" s="157">
        <f>Q49/O49</f>
        <v>-5.3354466085304888E-4</v>
      </c>
      <c r="S49" s="150"/>
      <c r="T49" s="187"/>
    </row>
    <row r="50" spans="1:22" s="76" customFormat="1" ht="14.4" x14ac:dyDescent="0.3">
      <c r="A50" s="389"/>
      <c r="B50" s="390"/>
      <c r="C50" s="446" t="s">
        <v>443</v>
      </c>
      <c r="D50" s="212">
        <v>1217495</v>
      </c>
      <c r="E50" s="212">
        <v>1208659</v>
      </c>
      <c r="F50" s="212">
        <v>1201000</v>
      </c>
      <c r="G50" s="213">
        <f t="shared" ref="G50:G73" si="13">F50-E50</f>
        <v>-7659</v>
      </c>
      <c r="H50" s="158">
        <f>G50/E50</f>
        <v>-6.3367748885334906E-3</v>
      </c>
      <c r="I50" s="212">
        <v>1283969</v>
      </c>
      <c r="J50" s="212">
        <v>1279760</v>
      </c>
      <c r="K50" s="212">
        <v>1275000</v>
      </c>
      <c r="L50" s="213">
        <f t="shared" ref="L50:L73" si="14">K50-J50</f>
        <v>-4760</v>
      </c>
      <c r="M50" s="158">
        <f>L50/J50</f>
        <v>-3.7194473963868225E-3</v>
      </c>
      <c r="N50" s="212">
        <v>914388.06</v>
      </c>
      <c r="O50" s="212">
        <v>910841.67</v>
      </c>
      <c r="P50" s="212">
        <v>906800</v>
      </c>
      <c r="Q50" s="213">
        <f t="shared" ref="Q50:Q73" si="15">P50-O50</f>
        <v>-4041.6700000000419</v>
      </c>
      <c r="R50" s="158">
        <f>Q50/O50</f>
        <v>-4.4372914998498493E-3</v>
      </c>
      <c r="S50" s="150"/>
      <c r="T50" s="187"/>
    </row>
    <row r="51" spans="1:22" s="76" customFormat="1" ht="14.4" x14ac:dyDescent="0.3">
      <c r="A51" s="455"/>
      <c r="B51" s="453"/>
      <c r="C51" s="446" t="s">
        <v>442</v>
      </c>
      <c r="D51" s="212">
        <v>1787368</v>
      </c>
      <c r="E51" s="212">
        <v>1798514</v>
      </c>
      <c r="F51" s="212">
        <v>1800500</v>
      </c>
      <c r="G51" s="213">
        <f t="shared" si="13"/>
        <v>1986</v>
      </c>
      <c r="H51" s="158">
        <f>G51/E51</f>
        <v>1.10424494888558E-3</v>
      </c>
      <c r="I51" s="212">
        <v>1839419</v>
      </c>
      <c r="J51" s="212">
        <v>1852306</v>
      </c>
      <c r="K51" s="212">
        <v>1858500</v>
      </c>
      <c r="L51" s="213">
        <f t="shared" si="14"/>
        <v>6194</v>
      </c>
      <c r="M51" s="158">
        <f>L51/J51</f>
        <v>3.3439399321710346E-3</v>
      </c>
      <c r="N51" s="212">
        <v>1530918.84</v>
      </c>
      <c r="O51" s="212">
        <v>1535963.81</v>
      </c>
      <c r="P51" s="212">
        <v>1538700</v>
      </c>
      <c r="Q51" s="213">
        <f t="shared" si="15"/>
        <v>2736.1899999999441</v>
      </c>
      <c r="R51" s="158">
        <f>Q51/O51</f>
        <v>1.7814156702038078E-3</v>
      </c>
      <c r="S51" s="154"/>
      <c r="T51" s="187"/>
    </row>
    <row r="52" spans="1:22" s="76" customFormat="1" ht="3.6" customHeight="1" x14ac:dyDescent="0.3">
      <c r="A52" s="455"/>
      <c r="B52" s="453"/>
      <c r="C52" s="449"/>
      <c r="D52" s="124"/>
      <c r="E52" s="124"/>
      <c r="F52" s="124"/>
      <c r="G52" s="216">
        <f t="shared" si="13"/>
        <v>0</v>
      </c>
      <c r="H52" s="156"/>
      <c r="I52" s="124"/>
      <c r="J52" s="124"/>
      <c r="K52" s="124"/>
      <c r="L52" s="216">
        <f t="shared" si="14"/>
        <v>0</v>
      </c>
      <c r="M52" s="156"/>
      <c r="N52" s="124"/>
      <c r="O52" s="124"/>
      <c r="P52" s="124"/>
      <c r="Q52" s="216">
        <f t="shared" si="15"/>
        <v>0</v>
      </c>
      <c r="R52" s="156"/>
      <c r="S52" s="150"/>
      <c r="T52" s="187"/>
    </row>
    <row r="53" spans="1:22" s="76" customFormat="1" ht="14.4" x14ac:dyDescent="0.3">
      <c r="A53" s="454" t="s">
        <v>449</v>
      </c>
      <c r="B53" s="453"/>
      <c r="C53" s="449"/>
      <c r="D53" s="124">
        <v>1122343</v>
      </c>
      <c r="E53" s="124">
        <v>1125953</v>
      </c>
      <c r="F53" s="124">
        <v>1127500</v>
      </c>
      <c r="G53" s="216">
        <f t="shared" si="13"/>
        <v>1547</v>
      </c>
      <c r="H53" s="156">
        <f t="shared" ref="H53:H73" si="16">G53/E53</f>
        <v>1.3739472251506058E-3</v>
      </c>
      <c r="I53" s="124">
        <v>1153205</v>
      </c>
      <c r="J53" s="124">
        <v>1156614</v>
      </c>
      <c r="K53" s="124">
        <v>1157500</v>
      </c>
      <c r="L53" s="216">
        <f t="shared" si="14"/>
        <v>886</v>
      </c>
      <c r="M53" s="156">
        <f t="shared" ref="M53:M73" si="17">L53/J53</f>
        <v>7.6602911602315028E-4</v>
      </c>
      <c r="N53" s="124">
        <v>970786.98000000021</v>
      </c>
      <c r="O53" s="124">
        <v>970338.38000000012</v>
      </c>
      <c r="P53" s="124">
        <v>977500</v>
      </c>
      <c r="Q53" s="216">
        <f t="shared" si="15"/>
        <v>7161.6199999998789</v>
      </c>
      <c r="R53" s="156">
        <f t="shared" ref="R53:R58" si="18">Q53/O53</f>
        <v>7.3805387353635113E-3</v>
      </c>
      <c r="S53" s="150"/>
      <c r="T53" s="187"/>
    </row>
    <row r="54" spans="1:22" s="76" customFormat="1" ht="14.4" x14ac:dyDescent="0.3">
      <c r="A54" s="448"/>
      <c r="B54" s="450" t="s">
        <v>448</v>
      </c>
      <c r="C54" s="449"/>
      <c r="D54" s="219">
        <v>199708</v>
      </c>
      <c r="E54" s="219">
        <v>199945</v>
      </c>
      <c r="F54" s="219">
        <v>200300</v>
      </c>
      <c r="G54" s="216">
        <f t="shared" si="13"/>
        <v>355</v>
      </c>
      <c r="H54" s="156">
        <f t="shared" si="16"/>
        <v>1.7754882592712995E-3</v>
      </c>
      <c r="I54" s="219">
        <v>200819</v>
      </c>
      <c r="J54" s="219">
        <v>201085</v>
      </c>
      <c r="K54" s="219">
        <v>201500</v>
      </c>
      <c r="L54" s="216">
        <f t="shared" si="14"/>
        <v>415</v>
      </c>
      <c r="M54" s="156">
        <f t="shared" si="17"/>
        <v>2.0638038640375962E-3</v>
      </c>
      <c r="N54" s="219">
        <v>185601.98</v>
      </c>
      <c r="O54" s="219">
        <v>185110.29</v>
      </c>
      <c r="P54" s="219">
        <v>185800</v>
      </c>
      <c r="Q54" s="216">
        <f t="shared" si="15"/>
        <v>689.70999999999185</v>
      </c>
      <c r="R54" s="156">
        <f t="shared" si="18"/>
        <v>3.7259408971807664E-3</v>
      </c>
      <c r="S54" s="154"/>
      <c r="T54" s="187"/>
    </row>
    <row r="55" spans="1:22" s="76" customFormat="1" ht="14.4" x14ac:dyDescent="0.3">
      <c r="A55" s="448"/>
      <c r="B55" s="451"/>
      <c r="C55" s="446" t="s">
        <v>443</v>
      </c>
      <c r="D55" s="212">
        <v>4005</v>
      </c>
      <c r="E55" s="212">
        <v>3833</v>
      </c>
      <c r="F55" s="212">
        <v>3700</v>
      </c>
      <c r="G55" s="213">
        <f t="shared" si="13"/>
        <v>-133</v>
      </c>
      <c r="H55" s="158">
        <f t="shared" si="16"/>
        <v>-3.4698669449517348E-2</v>
      </c>
      <c r="I55" s="212">
        <v>4071</v>
      </c>
      <c r="J55" s="212">
        <v>3900</v>
      </c>
      <c r="K55" s="212">
        <v>3800</v>
      </c>
      <c r="L55" s="213">
        <f t="shared" si="14"/>
        <v>-100</v>
      </c>
      <c r="M55" s="158">
        <f t="shared" si="17"/>
        <v>-2.564102564102564E-2</v>
      </c>
      <c r="N55" s="212">
        <v>2931.94</v>
      </c>
      <c r="O55" s="212">
        <v>2793.79</v>
      </c>
      <c r="P55" s="212">
        <v>2800</v>
      </c>
      <c r="Q55" s="213">
        <f t="shared" si="15"/>
        <v>6.2100000000000364</v>
      </c>
      <c r="R55" s="158">
        <f t="shared" si="18"/>
        <v>2.2227869668085421E-3</v>
      </c>
      <c r="S55" s="150"/>
      <c r="T55" s="187"/>
    </row>
    <row r="56" spans="1:22" s="76" customFormat="1" ht="14.4" x14ac:dyDescent="0.3">
      <c r="A56" s="448"/>
      <c r="B56" s="451"/>
      <c r="C56" s="446" t="s">
        <v>442</v>
      </c>
      <c r="D56" s="212">
        <v>53943</v>
      </c>
      <c r="E56" s="212">
        <v>52755</v>
      </c>
      <c r="F56" s="212">
        <v>52000</v>
      </c>
      <c r="G56" s="213">
        <f t="shared" si="13"/>
        <v>-755</v>
      </c>
      <c r="H56" s="158">
        <f t="shared" si="16"/>
        <v>-1.4311439673964553E-2</v>
      </c>
      <c r="I56" s="212">
        <v>54678</v>
      </c>
      <c r="J56" s="212">
        <v>53536</v>
      </c>
      <c r="K56" s="212">
        <v>52800</v>
      </c>
      <c r="L56" s="213">
        <f t="shared" si="14"/>
        <v>-736</v>
      </c>
      <c r="M56" s="158">
        <f t="shared" si="17"/>
        <v>-1.3747758517632994E-2</v>
      </c>
      <c r="N56" s="212">
        <v>48107.78</v>
      </c>
      <c r="O56" s="212">
        <v>46506.69</v>
      </c>
      <c r="P56" s="212">
        <v>46000</v>
      </c>
      <c r="Q56" s="213">
        <f t="shared" si="15"/>
        <v>-506.69000000000233</v>
      </c>
      <c r="R56" s="158">
        <f t="shared" si="18"/>
        <v>-1.0894991666790354E-2</v>
      </c>
      <c r="S56" s="150"/>
      <c r="T56" s="187"/>
    </row>
    <row r="57" spans="1:22" s="76" customFormat="1" ht="14.4" x14ac:dyDescent="0.3">
      <c r="A57" s="448"/>
      <c r="B57" s="451"/>
      <c r="C57" s="446" t="s">
        <v>441</v>
      </c>
      <c r="D57" s="212">
        <v>141760</v>
      </c>
      <c r="E57" s="212">
        <v>143357</v>
      </c>
      <c r="F57" s="212">
        <v>144600</v>
      </c>
      <c r="G57" s="213">
        <f t="shared" si="13"/>
        <v>1243</v>
      </c>
      <c r="H57" s="158">
        <f t="shared" si="16"/>
        <v>8.6706613559156508E-3</v>
      </c>
      <c r="I57" s="212">
        <v>142070</v>
      </c>
      <c r="J57" s="212">
        <v>143649</v>
      </c>
      <c r="K57" s="212">
        <v>144900</v>
      </c>
      <c r="L57" s="213">
        <f t="shared" si="14"/>
        <v>1251</v>
      </c>
      <c r="M57" s="158">
        <f t="shared" si="17"/>
        <v>8.7087275233381362E-3</v>
      </c>
      <c r="N57" s="212">
        <v>134562.26</v>
      </c>
      <c r="O57" s="212">
        <v>135809.81</v>
      </c>
      <c r="P57" s="212">
        <v>137000</v>
      </c>
      <c r="Q57" s="213">
        <f t="shared" si="15"/>
        <v>1190.1900000000023</v>
      </c>
      <c r="R57" s="158">
        <f t="shared" si="18"/>
        <v>8.7636526404094254E-3</v>
      </c>
      <c r="S57" s="154"/>
      <c r="T57" s="187"/>
    </row>
    <row r="58" spans="1:22" s="76" customFormat="1" ht="14.4" x14ac:dyDescent="0.3">
      <c r="A58" s="448"/>
      <c r="B58" s="450" t="s">
        <v>447</v>
      </c>
      <c r="C58" s="446"/>
      <c r="D58" s="219">
        <v>536985</v>
      </c>
      <c r="E58" s="219">
        <v>541361</v>
      </c>
      <c r="F58" s="219">
        <v>544300</v>
      </c>
      <c r="G58" s="216">
        <f t="shared" si="13"/>
        <v>2939</v>
      </c>
      <c r="H58" s="156">
        <f t="shared" si="16"/>
        <v>5.4289097293672801E-3</v>
      </c>
      <c r="I58" s="219">
        <v>554767</v>
      </c>
      <c r="J58" s="219">
        <v>559283</v>
      </c>
      <c r="K58" s="219">
        <v>562300</v>
      </c>
      <c r="L58" s="216">
        <f t="shared" si="14"/>
        <v>3017</v>
      </c>
      <c r="M58" s="156">
        <f t="shared" si="17"/>
        <v>5.3944067672359076E-3</v>
      </c>
      <c r="N58" s="219">
        <v>471053.12000000005</v>
      </c>
      <c r="O58" s="219">
        <v>472229.43000000005</v>
      </c>
      <c r="P58" s="219">
        <v>477000</v>
      </c>
      <c r="Q58" s="216">
        <f t="shared" si="15"/>
        <v>4770.5699999999488</v>
      </c>
      <c r="R58" s="156">
        <f t="shared" si="18"/>
        <v>1.0102229333737096E-2</v>
      </c>
      <c r="S58" s="150"/>
      <c r="T58" s="187"/>
    </row>
    <row r="59" spans="1:22" s="76" customFormat="1" ht="14.4" x14ac:dyDescent="0.3">
      <c r="A59" s="448"/>
      <c r="B59" s="452" t="s">
        <v>446</v>
      </c>
      <c r="C59" s="449"/>
      <c r="D59" s="222">
        <v>123667</v>
      </c>
      <c r="E59" s="222">
        <v>124070</v>
      </c>
      <c r="F59" s="222">
        <v>125500</v>
      </c>
      <c r="G59" s="223">
        <f t="shared" si="13"/>
        <v>1430</v>
      </c>
      <c r="H59" s="159">
        <f t="shared" si="16"/>
        <v>1.1525751591843315E-2</v>
      </c>
      <c r="I59" s="222">
        <v>124480</v>
      </c>
      <c r="J59" s="222">
        <v>124849</v>
      </c>
      <c r="K59" s="222">
        <v>126500</v>
      </c>
      <c r="L59" s="223">
        <f t="shared" si="14"/>
        <v>1651</v>
      </c>
      <c r="M59" s="159">
        <f t="shared" si="17"/>
        <v>1.3223974561270014E-2</v>
      </c>
      <c r="N59" s="222">
        <v>109882.44</v>
      </c>
      <c r="O59" s="222">
        <v>110036.65</v>
      </c>
      <c r="P59" s="222">
        <v>111000</v>
      </c>
      <c r="Q59" s="223">
        <f t="shared" si="15"/>
        <v>963.35000000000582</v>
      </c>
      <c r="R59" s="159">
        <f t="shared" ref="R59:R68" si="19">Q69/O59</f>
        <v>2.476820223080196E-2</v>
      </c>
      <c r="S59" s="150"/>
      <c r="T59" s="187"/>
    </row>
    <row r="60" spans="1:22" s="76" customFormat="1" ht="14.4" x14ac:dyDescent="0.3">
      <c r="A60" s="448"/>
      <c r="B60" s="451"/>
      <c r="C60" s="446" t="s">
        <v>443</v>
      </c>
      <c r="D60" s="212">
        <v>21741</v>
      </c>
      <c r="E60" s="212">
        <v>21793</v>
      </c>
      <c r="F60" s="212">
        <v>21900</v>
      </c>
      <c r="G60" s="213">
        <f t="shared" si="13"/>
        <v>107</v>
      </c>
      <c r="H60" s="158">
        <f t="shared" si="16"/>
        <v>4.9098334327536365E-3</v>
      </c>
      <c r="I60" s="212">
        <v>21780</v>
      </c>
      <c r="J60" s="212">
        <v>21833</v>
      </c>
      <c r="K60" s="212">
        <v>22000</v>
      </c>
      <c r="L60" s="213">
        <f t="shared" si="14"/>
        <v>167</v>
      </c>
      <c r="M60" s="158">
        <f t="shared" si="17"/>
        <v>7.6489717400265653E-3</v>
      </c>
      <c r="N60" s="212">
        <v>17381.650000000001</v>
      </c>
      <c r="O60" s="212">
        <v>17183.22</v>
      </c>
      <c r="P60" s="212">
        <v>17100</v>
      </c>
      <c r="Q60" s="213">
        <f t="shared" si="15"/>
        <v>-83.220000000001164</v>
      </c>
      <c r="R60" s="158">
        <f t="shared" si="19"/>
        <v>-9.3821763324917498E-2</v>
      </c>
      <c r="S60" s="154"/>
      <c r="T60" s="187"/>
    </row>
    <row r="61" spans="1:22" s="76" customFormat="1" ht="14.4" x14ac:dyDescent="0.3">
      <c r="A61" s="448"/>
      <c r="B61" s="451"/>
      <c r="C61" s="446" t="s">
        <v>442</v>
      </c>
      <c r="D61" s="212">
        <v>56040</v>
      </c>
      <c r="E61" s="212">
        <v>54664</v>
      </c>
      <c r="F61" s="212">
        <v>56200</v>
      </c>
      <c r="G61" s="213">
        <f t="shared" si="13"/>
        <v>1536</v>
      </c>
      <c r="H61" s="158">
        <f t="shared" si="16"/>
        <v>2.8098931655202691E-2</v>
      </c>
      <c r="I61" s="212">
        <v>56700</v>
      </c>
      <c r="J61" s="212">
        <v>55301</v>
      </c>
      <c r="K61" s="212">
        <v>57000</v>
      </c>
      <c r="L61" s="213">
        <f t="shared" si="14"/>
        <v>1699</v>
      </c>
      <c r="M61" s="158">
        <f t="shared" si="17"/>
        <v>3.0722771740113199E-2</v>
      </c>
      <c r="N61" s="212">
        <v>49432.88</v>
      </c>
      <c r="O61" s="212">
        <v>48157.37</v>
      </c>
      <c r="P61" s="212">
        <v>49300</v>
      </c>
      <c r="Q61" s="213">
        <f t="shared" si="15"/>
        <v>1142.6299999999974</v>
      </c>
      <c r="R61" s="158">
        <f t="shared" si="19"/>
        <v>4.3760695403423809E-3</v>
      </c>
      <c r="S61" s="150"/>
      <c r="T61" s="187"/>
    </row>
    <row r="62" spans="1:22" s="76" customFormat="1" ht="14.4" x14ac:dyDescent="0.3">
      <c r="A62" s="448"/>
      <c r="B62" s="451"/>
      <c r="C62" s="446" t="s">
        <v>441</v>
      </c>
      <c r="D62" s="212">
        <v>45886</v>
      </c>
      <c r="E62" s="212">
        <v>47613</v>
      </c>
      <c r="F62" s="212">
        <v>47400</v>
      </c>
      <c r="G62" s="213">
        <f t="shared" si="13"/>
        <v>-213</v>
      </c>
      <c r="H62" s="158">
        <f t="shared" si="16"/>
        <v>-4.4735681431541802E-3</v>
      </c>
      <c r="I62" s="212">
        <v>46000</v>
      </c>
      <c r="J62" s="212">
        <v>47715</v>
      </c>
      <c r="K62" s="212">
        <v>47500</v>
      </c>
      <c r="L62" s="213">
        <f t="shared" si="14"/>
        <v>-215</v>
      </c>
      <c r="M62" s="158">
        <f t="shared" si="17"/>
        <v>-4.5059205700513465E-3</v>
      </c>
      <c r="N62" s="212">
        <v>43067.91</v>
      </c>
      <c r="O62" s="212">
        <v>44696.06</v>
      </c>
      <c r="P62" s="212">
        <v>44600</v>
      </c>
      <c r="Q62" s="213">
        <f t="shared" si="15"/>
        <v>-96.059999999997672</v>
      </c>
      <c r="R62" s="158">
        <f t="shared" si="19"/>
        <v>1.967511230296373E-3</v>
      </c>
      <c r="S62" s="150"/>
      <c r="T62" s="187"/>
    </row>
    <row r="63" spans="1:22" s="76" customFormat="1" ht="14.4" x14ac:dyDescent="0.3">
      <c r="A63" s="448"/>
      <c r="B63" s="452" t="s">
        <v>445</v>
      </c>
      <c r="C63" s="449"/>
      <c r="D63" s="222">
        <v>413318</v>
      </c>
      <c r="E63" s="222">
        <v>417291</v>
      </c>
      <c r="F63" s="222">
        <v>418800</v>
      </c>
      <c r="G63" s="223">
        <f t="shared" si="13"/>
        <v>1509</v>
      </c>
      <c r="H63" s="159">
        <f t="shared" si="16"/>
        <v>3.616181513619992E-3</v>
      </c>
      <c r="I63" s="222">
        <v>430287</v>
      </c>
      <c r="J63" s="222">
        <v>434434</v>
      </c>
      <c r="K63" s="222">
        <v>435800</v>
      </c>
      <c r="L63" s="223">
        <f t="shared" si="14"/>
        <v>1366</v>
      </c>
      <c r="M63" s="159">
        <f t="shared" si="17"/>
        <v>3.1443211166713469E-3</v>
      </c>
      <c r="N63" s="222">
        <v>361170.68000000005</v>
      </c>
      <c r="O63" s="222">
        <v>362192.78</v>
      </c>
      <c r="P63" s="222">
        <v>366000</v>
      </c>
      <c r="Q63" s="223">
        <f t="shared" si="15"/>
        <v>3807.2199999999721</v>
      </c>
      <c r="R63" s="159">
        <f t="shared" si="19"/>
        <v>3.3904596331268467E-4</v>
      </c>
      <c r="S63" s="154"/>
      <c r="T63" s="199"/>
      <c r="U63" s="78"/>
      <c r="V63" s="78"/>
    </row>
    <row r="64" spans="1:22" s="76" customFormat="1" ht="14.4" x14ac:dyDescent="0.3">
      <c r="A64" s="448"/>
      <c r="B64" s="451"/>
      <c r="C64" s="446" t="s">
        <v>443</v>
      </c>
      <c r="D64" s="212">
        <v>7852</v>
      </c>
      <c r="E64" s="212">
        <v>7849</v>
      </c>
      <c r="F64" s="212">
        <v>7700</v>
      </c>
      <c r="G64" s="213">
        <f t="shared" si="13"/>
        <v>-149</v>
      </c>
      <c r="H64" s="158">
        <f t="shared" si="16"/>
        <v>-1.8983309975793096E-2</v>
      </c>
      <c r="I64" s="212">
        <v>8413</v>
      </c>
      <c r="J64" s="212">
        <v>8484</v>
      </c>
      <c r="K64" s="212">
        <v>8300</v>
      </c>
      <c r="L64" s="213">
        <f t="shared" si="14"/>
        <v>-184</v>
      </c>
      <c r="M64" s="158">
        <f t="shared" si="17"/>
        <v>-2.1687883074021686E-2</v>
      </c>
      <c r="N64" s="212">
        <v>5455.48</v>
      </c>
      <c r="O64" s="212">
        <v>5384.02</v>
      </c>
      <c r="P64" s="212">
        <v>5300</v>
      </c>
      <c r="Q64" s="213">
        <f t="shared" si="15"/>
        <v>-84.020000000000437</v>
      </c>
      <c r="R64" s="158">
        <f t="shared" si="19"/>
        <v>0</v>
      </c>
      <c r="S64" s="155"/>
      <c r="T64" s="187"/>
    </row>
    <row r="65" spans="1:20" s="76" customFormat="1" ht="14.4" x14ac:dyDescent="0.3">
      <c r="A65" s="448"/>
      <c r="B65" s="451"/>
      <c r="C65" s="446" t="s">
        <v>442</v>
      </c>
      <c r="D65" s="212">
        <v>150076</v>
      </c>
      <c r="E65" s="212">
        <v>152623</v>
      </c>
      <c r="F65" s="212">
        <v>151800</v>
      </c>
      <c r="G65" s="213">
        <f t="shared" si="13"/>
        <v>-823</v>
      </c>
      <c r="H65" s="158">
        <f t="shared" si="16"/>
        <v>-5.3923720540154495E-3</v>
      </c>
      <c r="I65" s="212">
        <v>164005</v>
      </c>
      <c r="J65" s="212">
        <v>166553</v>
      </c>
      <c r="K65" s="212">
        <v>165500</v>
      </c>
      <c r="L65" s="213">
        <f t="shared" si="14"/>
        <v>-1053</v>
      </c>
      <c r="M65" s="158">
        <f t="shared" si="17"/>
        <v>-6.3223118166589615E-3</v>
      </c>
      <c r="N65" s="212">
        <v>126628.22</v>
      </c>
      <c r="O65" s="212">
        <v>128284.31</v>
      </c>
      <c r="P65" s="212">
        <v>128300</v>
      </c>
      <c r="Q65" s="213">
        <f t="shared" si="15"/>
        <v>15.690000000002328</v>
      </c>
      <c r="R65" s="158">
        <f t="shared" si="19"/>
        <v>0</v>
      </c>
      <c r="S65" s="154"/>
      <c r="T65" s="187"/>
    </row>
    <row r="66" spans="1:20" s="78" customFormat="1" ht="14.4" x14ac:dyDescent="0.3">
      <c r="A66" s="448"/>
      <c r="B66" s="451"/>
      <c r="C66" s="446" t="s">
        <v>441</v>
      </c>
      <c r="D66" s="212">
        <v>255390</v>
      </c>
      <c r="E66" s="212">
        <v>256819</v>
      </c>
      <c r="F66" s="212">
        <v>259300</v>
      </c>
      <c r="G66" s="213">
        <f t="shared" si="13"/>
        <v>2481</v>
      </c>
      <c r="H66" s="158">
        <f t="shared" si="16"/>
        <v>9.6605001966365411E-3</v>
      </c>
      <c r="I66" s="212">
        <v>257869</v>
      </c>
      <c r="J66" s="212">
        <v>259397</v>
      </c>
      <c r="K66" s="212">
        <v>262000</v>
      </c>
      <c r="L66" s="213">
        <f t="shared" si="14"/>
        <v>2603</v>
      </c>
      <c r="M66" s="158">
        <f t="shared" si="17"/>
        <v>1.0034811505144623E-2</v>
      </c>
      <c r="N66" s="212">
        <v>229086.98</v>
      </c>
      <c r="O66" s="212">
        <v>228524.45</v>
      </c>
      <c r="P66" s="212">
        <v>232400</v>
      </c>
      <c r="Q66" s="213">
        <f t="shared" si="15"/>
        <v>3875.5499999999884</v>
      </c>
      <c r="R66" s="158">
        <f t="shared" si="19"/>
        <v>-1.6354530117018765E-2</v>
      </c>
      <c r="S66" s="155"/>
      <c r="T66" s="199"/>
    </row>
    <row r="67" spans="1:20" s="78" customFormat="1" ht="14.4" x14ac:dyDescent="0.3">
      <c r="A67" s="448"/>
      <c r="B67" s="450" t="s">
        <v>296</v>
      </c>
      <c r="C67" s="449"/>
      <c r="D67" s="219">
        <v>362360</v>
      </c>
      <c r="E67" s="219">
        <v>360891</v>
      </c>
      <c r="F67" s="219">
        <v>358900</v>
      </c>
      <c r="G67" s="216">
        <f t="shared" si="13"/>
        <v>-1991</v>
      </c>
      <c r="H67" s="156">
        <f t="shared" si="16"/>
        <v>-5.5169012250236224E-3</v>
      </c>
      <c r="I67" s="219">
        <v>370889</v>
      </c>
      <c r="J67" s="219">
        <v>369012</v>
      </c>
      <c r="K67" s="219">
        <v>366400</v>
      </c>
      <c r="L67" s="216">
        <f t="shared" si="14"/>
        <v>-2612</v>
      </c>
      <c r="M67" s="156">
        <f t="shared" si="17"/>
        <v>-7.0783605953193933E-3</v>
      </c>
      <c r="N67" s="219">
        <v>297688.86000000004</v>
      </c>
      <c r="O67" s="219">
        <v>296309.40000000002</v>
      </c>
      <c r="P67" s="219">
        <v>297800</v>
      </c>
      <c r="Q67" s="216">
        <f t="shared" si="15"/>
        <v>1490.5999999999767</v>
      </c>
      <c r="R67" s="156">
        <f t="shared" si="19"/>
        <v>2.1045670505221215E-2</v>
      </c>
      <c r="S67" s="155"/>
      <c r="T67" s="199"/>
    </row>
    <row r="68" spans="1:20" s="78" customFormat="1" ht="14.4" x14ac:dyDescent="0.3">
      <c r="A68" s="448"/>
      <c r="B68" s="451"/>
      <c r="C68" s="446" t="s">
        <v>443</v>
      </c>
      <c r="D68" s="212">
        <v>82940</v>
      </c>
      <c r="E68" s="212">
        <v>83579</v>
      </c>
      <c r="F68" s="212">
        <v>82000</v>
      </c>
      <c r="G68" s="213">
        <f t="shared" si="13"/>
        <v>-1579</v>
      </c>
      <c r="H68" s="158">
        <f t="shared" si="16"/>
        <v>-1.8892305483434835E-2</v>
      </c>
      <c r="I68" s="212">
        <v>84779</v>
      </c>
      <c r="J68" s="212">
        <v>85404</v>
      </c>
      <c r="K68" s="212">
        <v>83600</v>
      </c>
      <c r="L68" s="213">
        <f t="shared" si="14"/>
        <v>-1804</v>
      </c>
      <c r="M68" s="158">
        <f t="shared" si="17"/>
        <v>-2.1123132405976301E-2</v>
      </c>
      <c r="N68" s="212">
        <v>61596.05</v>
      </c>
      <c r="O68" s="212">
        <v>62322.65</v>
      </c>
      <c r="P68" s="212">
        <v>62700</v>
      </c>
      <c r="Q68" s="213">
        <f t="shared" si="15"/>
        <v>377.34999999999854</v>
      </c>
      <c r="R68" s="158">
        <f t="shared" si="19"/>
        <v>5.3873190565549102E-2</v>
      </c>
      <c r="S68" s="154"/>
      <c r="T68" s="199"/>
    </row>
    <row r="69" spans="1:20" s="76" customFormat="1" ht="14.4" x14ac:dyDescent="0.3">
      <c r="A69" s="448"/>
      <c r="B69" s="451"/>
      <c r="C69" s="446" t="s">
        <v>442</v>
      </c>
      <c r="D69" s="212">
        <v>175645</v>
      </c>
      <c r="E69" s="212">
        <v>175853</v>
      </c>
      <c r="F69" s="212">
        <v>177500</v>
      </c>
      <c r="G69" s="213">
        <f t="shared" si="13"/>
        <v>1647</v>
      </c>
      <c r="H69" s="158">
        <f t="shared" si="16"/>
        <v>9.36577709791701E-3</v>
      </c>
      <c r="I69" s="212">
        <v>181893</v>
      </c>
      <c r="J69" s="212">
        <v>181717</v>
      </c>
      <c r="K69" s="212">
        <v>183000</v>
      </c>
      <c r="L69" s="213">
        <f t="shared" si="14"/>
        <v>1283</v>
      </c>
      <c r="M69" s="158">
        <f t="shared" si="17"/>
        <v>7.060429128810183E-3</v>
      </c>
      <c r="N69" s="212">
        <v>140553.04</v>
      </c>
      <c r="O69" s="212">
        <v>140474.59000000003</v>
      </c>
      <c r="P69" s="212">
        <v>143200</v>
      </c>
      <c r="Q69" s="213">
        <f t="shared" si="15"/>
        <v>2725.4099999999744</v>
      </c>
      <c r="R69" s="158">
        <f>Q69/O69</f>
        <v>1.9401444773748576E-2</v>
      </c>
      <c r="S69" s="224"/>
      <c r="T69" s="187"/>
    </row>
    <row r="70" spans="1:20" s="76" customFormat="1" ht="14.4" x14ac:dyDescent="0.3">
      <c r="A70" s="448"/>
      <c r="B70" s="451"/>
      <c r="C70" s="446" t="s">
        <v>441</v>
      </c>
      <c r="D70" s="212">
        <v>103775</v>
      </c>
      <c r="E70" s="212">
        <v>101459</v>
      </c>
      <c r="F70" s="212">
        <v>99400</v>
      </c>
      <c r="G70" s="213">
        <f t="shared" si="13"/>
        <v>-2059</v>
      </c>
      <c r="H70" s="158">
        <f t="shared" si="16"/>
        <v>-2.0293911826452064E-2</v>
      </c>
      <c r="I70" s="212">
        <v>104217</v>
      </c>
      <c r="J70" s="212">
        <v>101891</v>
      </c>
      <c r="K70" s="212">
        <v>99800</v>
      </c>
      <c r="L70" s="213">
        <f t="shared" si="14"/>
        <v>-2091</v>
      </c>
      <c r="M70" s="158">
        <f t="shared" si="17"/>
        <v>-2.0521930298063616E-2</v>
      </c>
      <c r="N70" s="212">
        <v>95539.77</v>
      </c>
      <c r="O70" s="212">
        <v>93512.159999999989</v>
      </c>
      <c r="P70" s="212">
        <v>91900</v>
      </c>
      <c r="Q70" s="213">
        <f t="shared" si="15"/>
        <v>-1612.1599999999889</v>
      </c>
      <c r="R70" s="158">
        <f>Q70/O70</f>
        <v>-1.7240110804840666E-2</v>
      </c>
      <c r="S70" s="187"/>
      <c r="T70" s="187"/>
    </row>
    <row r="71" spans="1:20" s="76" customFormat="1" ht="14.4" x14ac:dyDescent="0.3">
      <c r="A71" s="448"/>
      <c r="B71" s="450" t="s">
        <v>444</v>
      </c>
      <c r="C71" s="449"/>
      <c r="D71" s="219">
        <v>23290</v>
      </c>
      <c r="E71" s="219">
        <v>23756</v>
      </c>
      <c r="F71" s="219">
        <v>24000</v>
      </c>
      <c r="G71" s="216">
        <f t="shared" si="13"/>
        <v>244</v>
      </c>
      <c r="H71" s="156">
        <f t="shared" si="16"/>
        <v>1.0271089408991413E-2</v>
      </c>
      <c r="I71" s="219">
        <v>26730</v>
      </c>
      <c r="J71" s="219">
        <v>27234</v>
      </c>
      <c r="K71" s="219">
        <v>27300</v>
      </c>
      <c r="L71" s="216">
        <f t="shared" si="14"/>
        <v>66</v>
      </c>
      <c r="M71" s="156">
        <f t="shared" si="17"/>
        <v>2.4234412866270105E-3</v>
      </c>
      <c r="N71" s="219">
        <v>16443.02</v>
      </c>
      <c r="O71" s="219">
        <v>16689.260000000002</v>
      </c>
      <c r="P71" s="219">
        <v>16900</v>
      </c>
      <c r="Q71" s="216">
        <f t="shared" si="15"/>
        <v>210.73999999999796</v>
      </c>
      <c r="R71" s="156">
        <f>Q71/O71</f>
        <v>1.2627282455902654E-2</v>
      </c>
      <c r="S71" s="187"/>
      <c r="T71" s="187"/>
    </row>
    <row r="72" spans="1:20" s="76" customFormat="1" ht="14.4" x14ac:dyDescent="0.3">
      <c r="A72" s="448"/>
      <c r="B72" s="447"/>
      <c r="C72" s="446" t="s">
        <v>443</v>
      </c>
      <c r="D72" s="212">
        <v>11859</v>
      </c>
      <c r="E72" s="212">
        <v>11959</v>
      </c>
      <c r="F72" s="212">
        <v>12100</v>
      </c>
      <c r="G72" s="213">
        <f t="shared" si="13"/>
        <v>141</v>
      </c>
      <c r="H72" s="158">
        <f t="shared" si="16"/>
        <v>1.1790283468517435E-2</v>
      </c>
      <c r="I72" s="212">
        <v>12850</v>
      </c>
      <c r="J72" s="212">
        <v>12891</v>
      </c>
      <c r="K72" s="212">
        <v>13000</v>
      </c>
      <c r="L72" s="213">
        <f t="shared" si="14"/>
        <v>109</v>
      </c>
      <c r="M72" s="158">
        <f t="shared" si="17"/>
        <v>8.4555115972383826E-3</v>
      </c>
      <c r="N72" s="212">
        <v>7523.79</v>
      </c>
      <c r="O72" s="212">
        <v>7512.0599999999995</v>
      </c>
      <c r="P72" s="212">
        <v>7600</v>
      </c>
      <c r="Q72" s="213">
        <f t="shared" si="15"/>
        <v>87.940000000000509</v>
      </c>
      <c r="R72" s="158">
        <f>Q72/O72</f>
        <v>1.1706509266432978E-2</v>
      </c>
      <c r="S72" s="187"/>
      <c r="T72" s="187"/>
    </row>
    <row r="73" spans="1:20" s="76" customFormat="1" ht="14.4" x14ac:dyDescent="0.3">
      <c r="A73" s="448"/>
      <c r="B73" s="447"/>
      <c r="C73" s="446" t="s">
        <v>442</v>
      </c>
      <c r="D73" s="212">
        <v>11431</v>
      </c>
      <c r="E73" s="212">
        <v>11797</v>
      </c>
      <c r="F73" s="212">
        <v>11900</v>
      </c>
      <c r="G73" s="213">
        <f t="shared" si="13"/>
        <v>103</v>
      </c>
      <c r="H73" s="158">
        <f t="shared" si="16"/>
        <v>8.7310333135542928E-3</v>
      </c>
      <c r="I73" s="212">
        <v>13880</v>
      </c>
      <c r="J73" s="212">
        <v>14343</v>
      </c>
      <c r="K73" s="212">
        <v>14300</v>
      </c>
      <c r="L73" s="213">
        <f t="shared" si="14"/>
        <v>-43</v>
      </c>
      <c r="M73" s="158">
        <f t="shared" si="17"/>
        <v>-2.997978107787771E-3</v>
      </c>
      <c r="N73" s="212">
        <v>8919.23</v>
      </c>
      <c r="O73" s="212">
        <v>9177.2000000000007</v>
      </c>
      <c r="P73" s="212">
        <v>9300</v>
      </c>
      <c r="Q73" s="213">
        <f t="shared" si="15"/>
        <v>122.79999999999927</v>
      </c>
      <c r="R73" s="158">
        <f>Q73/O73</f>
        <v>1.3380987665082951E-2</v>
      </c>
      <c r="S73" s="187"/>
      <c r="T73" s="187"/>
    </row>
    <row r="74" spans="1:20" s="99" customFormat="1" ht="3" customHeight="1" x14ac:dyDescent="0.3">
      <c r="A74" s="440"/>
      <c r="B74" s="129"/>
      <c r="C74" s="445"/>
      <c r="D74" s="229"/>
      <c r="E74" s="229"/>
      <c r="F74" s="230"/>
      <c r="G74" s="230"/>
      <c r="H74" s="160"/>
      <c r="I74" s="229"/>
      <c r="J74" s="229"/>
      <c r="K74" s="230"/>
      <c r="L74" s="230"/>
      <c r="M74" s="160"/>
      <c r="N74" s="229"/>
      <c r="O74" s="229"/>
      <c r="P74" s="230"/>
      <c r="Q74" s="230"/>
      <c r="R74" s="160"/>
      <c r="S74" s="190"/>
      <c r="T74" s="190"/>
    </row>
    <row r="75" spans="1:20" s="76" customFormat="1" ht="3" customHeight="1" x14ac:dyDescent="0.25">
      <c r="A75" s="444"/>
      <c r="B75" s="78"/>
      <c r="C75" s="441"/>
      <c r="D75" s="232"/>
      <c r="E75" s="232"/>
      <c r="F75" s="216"/>
      <c r="G75" s="216"/>
      <c r="H75" s="156"/>
      <c r="I75" s="232"/>
      <c r="J75" s="232"/>
      <c r="K75" s="216"/>
      <c r="L75" s="216"/>
      <c r="M75" s="156"/>
      <c r="N75" s="232"/>
      <c r="O75" s="232"/>
      <c r="P75" s="216"/>
      <c r="Q75" s="216"/>
      <c r="R75" s="156"/>
      <c r="S75" s="187"/>
      <c r="T75" s="187"/>
    </row>
    <row r="76" spans="1:20" s="76" customFormat="1" x14ac:dyDescent="0.25">
      <c r="A76" s="442" t="s">
        <v>407</v>
      </c>
      <c r="B76" s="73"/>
      <c r="C76" s="443" t="s">
        <v>443</v>
      </c>
      <c r="D76" s="236">
        <f t="shared" ref="D76:F77" si="20">SUM(D50,D55,D60,D64,D68,D72)</f>
        <v>1345892</v>
      </c>
      <c r="E76" s="236">
        <f t="shared" si="20"/>
        <v>1337672</v>
      </c>
      <c r="F76" s="213">
        <f t="shared" si="20"/>
        <v>1328400</v>
      </c>
      <c r="G76" s="213">
        <f>F76-E76</f>
        <v>-9272</v>
      </c>
      <c r="H76" s="158">
        <f>(F76-E76)/E76</f>
        <v>-6.9314450777171084E-3</v>
      </c>
      <c r="I76" s="236">
        <f t="shared" ref="I76:K77" si="21">SUM(I50,I55,I60,I64,I68,I72)</f>
        <v>1415862</v>
      </c>
      <c r="J76" s="236">
        <f t="shared" si="21"/>
        <v>1412272</v>
      </c>
      <c r="K76" s="213">
        <f t="shared" si="21"/>
        <v>1405700</v>
      </c>
      <c r="L76" s="213">
        <f>K76-J76</f>
        <v>-6572</v>
      </c>
      <c r="M76" s="158">
        <f>(K76-J76)/J76</f>
        <v>-4.6534945109723905E-3</v>
      </c>
      <c r="N76" s="236">
        <f t="shared" ref="N76:P77" si="22">SUM(N50,N55,N60,N64,N68,N72)</f>
        <v>1009276.9700000001</v>
      </c>
      <c r="O76" s="236">
        <f t="shared" si="22"/>
        <v>1006037.4100000001</v>
      </c>
      <c r="P76" s="213">
        <f t="shared" si="22"/>
        <v>1002300</v>
      </c>
      <c r="Q76" s="213">
        <f>P76-O76</f>
        <v>-3737.410000000149</v>
      </c>
      <c r="R76" s="158">
        <f>(P76-O76)/O76</f>
        <v>-3.714981135741412E-3</v>
      </c>
      <c r="S76" s="187"/>
      <c r="T76" s="187"/>
    </row>
    <row r="77" spans="1:20" s="76" customFormat="1" x14ac:dyDescent="0.25">
      <c r="A77" s="442"/>
      <c r="B77" s="73"/>
      <c r="C77" s="443" t="s">
        <v>442</v>
      </c>
      <c r="D77" s="236">
        <f t="shared" si="20"/>
        <v>2234503</v>
      </c>
      <c r="E77" s="236">
        <f t="shared" si="20"/>
        <v>2246206</v>
      </c>
      <c r="F77" s="213">
        <f t="shared" si="20"/>
        <v>2249900</v>
      </c>
      <c r="G77" s="213">
        <f t="shared" ref="G77:G79" si="23">F77-E77</f>
        <v>3694</v>
      </c>
      <c r="H77" s="158">
        <f t="shared" ref="H77:H79" si="24">(F77-E77)/E77</f>
        <v>1.6445508559767002E-3</v>
      </c>
      <c r="I77" s="236">
        <f t="shared" si="21"/>
        <v>2310575</v>
      </c>
      <c r="J77" s="236">
        <f t="shared" si="21"/>
        <v>2323756</v>
      </c>
      <c r="K77" s="213">
        <f t="shared" si="21"/>
        <v>2331100</v>
      </c>
      <c r="L77" s="213">
        <f t="shared" ref="L77:L79" si="25">K77-J77</f>
        <v>7344</v>
      </c>
      <c r="M77" s="158">
        <f t="shared" ref="M77:M79" si="26">(K77-J77)/J77</f>
        <v>3.1604006616873718E-3</v>
      </c>
      <c r="N77" s="236">
        <f t="shared" si="22"/>
        <v>1904559.99</v>
      </c>
      <c r="O77" s="236">
        <f t="shared" si="22"/>
        <v>1908563.9700000002</v>
      </c>
      <c r="P77" s="213">
        <f t="shared" si="22"/>
        <v>1914800</v>
      </c>
      <c r="Q77" s="213">
        <f t="shared" ref="Q77:Q79" si="27">P77-O77</f>
        <v>6236.0299999997951</v>
      </c>
      <c r="R77" s="158">
        <f t="shared" ref="R77:R79" si="28">(P77-O77)/O77</f>
        <v>3.2673937567834284E-3</v>
      </c>
      <c r="S77" s="187"/>
      <c r="T77" s="187"/>
    </row>
    <row r="78" spans="1:20" s="76" customFormat="1" x14ac:dyDescent="0.25">
      <c r="A78" s="442"/>
      <c r="B78" s="73"/>
      <c r="C78" s="443" t="s">
        <v>441</v>
      </c>
      <c r="D78" s="236">
        <f>SUM(D57,D62,D66,D70)</f>
        <v>546811</v>
      </c>
      <c r="E78" s="236">
        <f>SUM(E57,E62,E66,E70)</f>
        <v>549248</v>
      </c>
      <c r="F78" s="213">
        <f>SUM(F57,F62,F66,F70)</f>
        <v>550700</v>
      </c>
      <c r="G78" s="213">
        <f t="shared" si="23"/>
        <v>1452</v>
      </c>
      <c r="H78" s="158">
        <f t="shared" si="24"/>
        <v>2.6436145420647866E-3</v>
      </c>
      <c r="I78" s="236">
        <f>SUM(I57,I62,I66,I70)</f>
        <v>550156</v>
      </c>
      <c r="J78" s="236">
        <f>SUM(J57,J62,J66,J70)</f>
        <v>552652</v>
      </c>
      <c r="K78" s="213">
        <f>SUM(K57,K62,K66,K70)</f>
        <v>554200</v>
      </c>
      <c r="L78" s="213">
        <f t="shared" si="25"/>
        <v>1548</v>
      </c>
      <c r="M78" s="158">
        <f t="shared" si="26"/>
        <v>2.8010393520696568E-3</v>
      </c>
      <c r="N78" s="236">
        <f>SUM(N57,N62,N66,N70)</f>
        <v>502256.92000000004</v>
      </c>
      <c r="O78" s="236">
        <f>SUM(O57,O62,O66,O70)</f>
        <v>502542.48</v>
      </c>
      <c r="P78" s="213">
        <f>SUM(P57,P62,P66,P70)</f>
        <v>505900</v>
      </c>
      <c r="Q78" s="213">
        <f t="shared" si="27"/>
        <v>3357.5200000000186</v>
      </c>
      <c r="R78" s="158">
        <f t="shared" si="28"/>
        <v>6.6810670413375182E-3</v>
      </c>
      <c r="S78" s="187"/>
      <c r="T78" s="187"/>
    </row>
    <row r="79" spans="1:20" s="76" customFormat="1" x14ac:dyDescent="0.25">
      <c r="A79" s="442"/>
      <c r="B79" s="73"/>
      <c r="C79" s="441" t="s">
        <v>407</v>
      </c>
      <c r="D79" s="232">
        <f>SUM(D76:D78)</f>
        <v>4127206</v>
      </c>
      <c r="E79" s="232">
        <f>SUM(E76:E78)</f>
        <v>4133126</v>
      </c>
      <c r="F79" s="216">
        <f>SUM(F76:F78)</f>
        <v>4129000</v>
      </c>
      <c r="G79" s="216">
        <f t="shared" si="23"/>
        <v>-4126</v>
      </c>
      <c r="H79" s="156">
        <f t="shared" si="24"/>
        <v>-9.9827588125791481E-4</v>
      </c>
      <c r="I79" s="232">
        <f>SUM(I76:I78)</f>
        <v>4276593</v>
      </c>
      <c r="J79" s="232">
        <f>SUM(J76:J78)</f>
        <v>4288680</v>
      </c>
      <c r="K79" s="216">
        <f>SUM(K76:K78)</f>
        <v>4291000</v>
      </c>
      <c r="L79" s="216">
        <f t="shared" si="25"/>
        <v>2320</v>
      </c>
      <c r="M79" s="156">
        <f t="shared" si="26"/>
        <v>5.4095898971245231E-4</v>
      </c>
      <c r="N79" s="232">
        <f>SUM(N76:N78)</f>
        <v>3416093.88</v>
      </c>
      <c r="O79" s="232">
        <f>SUM(O76:O78)</f>
        <v>3417143.8600000003</v>
      </c>
      <c r="P79" s="216">
        <f>SUM(P76:P78)</f>
        <v>3423000</v>
      </c>
      <c r="Q79" s="216">
        <f t="shared" si="27"/>
        <v>5856.1399999996647</v>
      </c>
      <c r="R79" s="156">
        <f t="shared" si="28"/>
        <v>1.7137528415323035E-3</v>
      </c>
      <c r="S79" s="187"/>
      <c r="T79" s="187"/>
    </row>
    <row r="80" spans="1:20" s="76" customFormat="1" ht="3" customHeight="1" thickBot="1" x14ac:dyDescent="0.3">
      <c r="A80" s="411"/>
      <c r="B80" s="410"/>
      <c r="C80" s="409"/>
      <c r="D80" s="240"/>
      <c r="E80" s="240"/>
      <c r="F80" s="241"/>
      <c r="G80" s="241"/>
      <c r="H80" s="242"/>
      <c r="I80" s="240"/>
      <c r="J80" s="240"/>
      <c r="K80" s="241"/>
      <c r="L80" s="241"/>
      <c r="M80" s="242"/>
      <c r="N80" s="240"/>
      <c r="O80" s="240"/>
      <c r="P80" s="241"/>
      <c r="Q80" s="241"/>
      <c r="R80" s="242"/>
      <c r="S80" s="187"/>
      <c r="T80" s="187"/>
    </row>
    <row r="81" spans="4:18" s="76" customFormat="1" ht="14.4" thickTop="1" x14ac:dyDescent="0.25">
      <c r="D81" s="146"/>
      <c r="E81" s="146"/>
      <c r="F81" s="146"/>
      <c r="G81" s="146"/>
      <c r="H81" s="146"/>
      <c r="I81" s="146"/>
      <c r="J81" s="146"/>
      <c r="K81" s="146"/>
      <c r="N81" s="146"/>
      <c r="O81" s="146"/>
      <c r="P81" s="146"/>
    </row>
    <row r="82" spans="4:18" x14ac:dyDescent="0.3">
      <c r="D82" s="433"/>
      <c r="E82" s="433"/>
      <c r="F82" s="433"/>
      <c r="G82" s="433"/>
      <c r="H82" s="433"/>
      <c r="I82" s="433"/>
      <c r="J82" s="433"/>
      <c r="K82" s="433"/>
      <c r="L82" s="433"/>
      <c r="M82" s="433"/>
      <c r="N82" s="433"/>
      <c r="O82" s="433"/>
      <c r="P82" s="433"/>
      <c r="Q82" s="433"/>
      <c r="R82" s="433"/>
    </row>
  </sheetData>
  <mergeCells count="19">
    <mergeCell ref="E3:R3"/>
    <mergeCell ref="A4:C4"/>
    <mergeCell ref="K5:M5"/>
    <mergeCell ref="A6:C8"/>
    <mergeCell ref="D6:H6"/>
    <mergeCell ref="I6:M6"/>
    <mergeCell ref="N6:R6"/>
    <mergeCell ref="G7:H7"/>
    <mergeCell ref="L7:M7"/>
    <mergeCell ref="Q7:R7"/>
    <mergeCell ref="E43:R43"/>
    <mergeCell ref="K45:M45"/>
    <mergeCell ref="A46:C48"/>
    <mergeCell ref="D46:H46"/>
    <mergeCell ref="I46:M46"/>
    <mergeCell ref="N46:R46"/>
    <mergeCell ref="G47:H47"/>
    <mergeCell ref="L47:M47"/>
    <mergeCell ref="Q47:R47"/>
  </mergeCells>
  <hyperlinks>
    <hyperlink ref="A1" location="'tabel Shrt - overzicht'!A1" display="Terug lijst van de tabellen" xr:uid="{BB7EB123-807A-450B-99D0-23B94BBC3389}"/>
    <hyperlink ref="B43" location="'Tableau Shrt - Résumé'!A1" display="Retour à l'aperçu" xr:uid="{4F504542-6CF0-4B4F-9FAF-ACBEB369F87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7EA85-C186-4CCE-B15E-B56034D10992}">
  <sheetPr>
    <tabColor rgb="FF92D050"/>
  </sheetPr>
  <dimension ref="A1:W61"/>
  <sheetViews>
    <sheetView workbookViewId="0">
      <selection activeCell="C1" sqref="C1"/>
    </sheetView>
  </sheetViews>
  <sheetFormatPr defaultColWidth="8.88671875" defaultRowHeight="13.8" x14ac:dyDescent="0.25"/>
  <cols>
    <col min="1" max="1" width="1.33203125" style="76" customWidth="1"/>
    <col min="2" max="2" width="7" style="76" customWidth="1"/>
    <col min="3" max="3" width="23.6640625" style="76" customWidth="1"/>
    <col min="4" max="6" width="10.109375" style="97" customWidth="1"/>
    <col min="7" max="7" width="8.109375" style="97" customWidth="1"/>
    <col min="8" max="8" width="7.88671875" style="97" customWidth="1"/>
    <col min="9" max="11" width="10.109375" style="97" customWidth="1"/>
    <col min="12" max="12" width="8.109375" style="76" customWidth="1"/>
    <col min="13" max="13" width="7.88671875" style="76" customWidth="1"/>
    <col min="14" max="16" width="10.109375" style="97" customWidth="1"/>
    <col min="17" max="17" width="8.109375" style="76" customWidth="1"/>
    <col min="18" max="18" width="7.88671875" style="76" customWidth="1"/>
    <col min="19" max="19" width="8.88671875" style="76"/>
    <col min="20" max="20" width="12.88671875" style="76" customWidth="1"/>
    <col min="21" max="21" width="10.6640625" style="76" bestFit="1" customWidth="1"/>
    <col min="22" max="16384" width="8.88671875" style="76"/>
  </cols>
  <sheetData>
    <row r="1" spans="1:19" ht="14.4" x14ac:dyDescent="0.3">
      <c r="A1" s="2" t="s">
        <v>47</v>
      </c>
    </row>
    <row r="2" spans="1:19" s="98" customFormat="1" ht="20.399999999999999" x14ac:dyDescent="0.35">
      <c r="B2" s="99"/>
      <c r="C2" s="99"/>
      <c r="D2" s="102"/>
      <c r="E2" s="102"/>
      <c r="F2" s="102"/>
      <c r="G2" s="99"/>
      <c r="H2" s="99"/>
      <c r="I2" s="102"/>
      <c r="J2" s="102"/>
      <c r="K2" s="102"/>
      <c r="N2" s="102"/>
      <c r="O2" s="102"/>
      <c r="P2" s="102"/>
    </row>
    <row r="3" spans="1:19" ht="15.6" x14ac:dyDescent="0.3">
      <c r="A3" s="76" t="s">
        <v>131</v>
      </c>
      <c r="B3" s="101"/>
      <c r="C3" s="101"/>
      <c r="D3" s="568" t="s">
        <v>132</v>
      </c>
      <c r="E3" s="568"/>
      <c r="F3" s="568"/>
      <c r="G3" s="568"/>
      <c r="H3" s="568"/>
      <c r="I3" s="568"/>
      <c r="J3" s="568"/>
      <c r="K3" s="568"/>
      <c r="L3" s="568"/>
      <c r="M3" s="568"/>
      <c r="N3" s="568"/>
      <c r="O3" s="568"/>
      <c r="P3" s="568"/>
      <c r="Q3" s="568"/>
      <c r="R3" s="568"/>
    </row>
    <row r="4" spans="1:19" ht="14.4" thickBot="1" x14ac:dyDescent="0.3">
      <c r="A4" s="587"/>
      <c r="B4" s="587"/>
      <c r="C4" s="587"/>
      <c r="D4" s="102"/>
      <c r="E4" s="102"/>
      <c r="F4" s="102"/>
      <c r="G4" s="102"/>
      <c r="H4" s="102"/>
      <c r="I4" s="102"/>
      <c r="J4" s="102"/>
      <c r="K4" s="102"/>
      <c r="N4" s="102"/>
      <c r="O4" s="102"/>
      <c r="P4" s="102"/>
    </row>
    <row r="5" spans="1:19" ht="14.4" thickTop="1" x14ac:dyDescent="0.25">
      <c r="A5" s="571" t="s">
        <v>72</v>
      </c>
      <c r="B5" s="572"/>
      <c r="C5" s="573"/>
      <c r="D5" s="581" t="s">
        <v>149</v>
      </c>
      <c r="E5" s="581"/>
      <c r="F5" s="581"/>
      <c r="G5" s="581"/>
      <c r="H5" s="582"/>
      <c r="I5" s="584" t="s">
        <v>51</v>
      </c>
      <c r="J5" s="584"/>
      <c r="K5" s="584"/>
      <c r="L5" s="584"/>
      <c r="M5" s="585"/>
      <c r="N5" s="581" t="s">
        <v>52</v>
      </c>
      <c r="O5" s="581"/>
      <c r="P5" s="581"/>
      <c r="Q5" s="581"/>
      <c r="R5" s="582"/>
      <c r="S5" s="97"/>
    </row>
    <row r="6" spans="1:19" s="78" customFormat="1" ht="27.6" x14ac:dyDescent="0.25">
      <c r="A6" s="574"/>
      <c r="B6" s="575"/>
      <c r="C6" s="576"/>
      <c r="D6" s="107" t="s">
        <v>536</v>
      </c>
      <c r="E6" s="108" t="s">
        <v>537</v>
      </c>
      <c r="F6" s="109" t="s">
        <v>538</v>
      </c>
      <c r="G6" s="564" t="s">
        <v>53</v>
      </c>
      <c r="H6" s="565"/>
      <c r="I6" s="107" t="s">
        <v>536</v>
      </c>
      <c r="J6" s="108" t="s">
        <v>537</v>
      </c>
      <c r="K6" s="109" t="s">
        <v>538</v>
      </c>
      <c r="L6" s="564" t="s">
        <v>53</v>
      </c>
      <c r="M6" s="565"/>
      <c r="N6" s="107" t="s">
        <v>536</v>
      </c>
      <c r="O6" s="108" t="s">
        <v>537</v>
      </c>
      <c r="P6" s="109" t="s">
        <v>538</v>
      </c>
      <c r="Q6" s="564" t="s">
        <v>53</v>
      </c>
      <c r="R6" s="565"/>
      <c r="S6" s="198"/>
    </row>
    <row r="7" spans="1:19" ht="28.2" thickBot="1" x14ac:dyDescent="0.3">
      <c r="A7" s="577"/>
      <c r="B7" s="578"/>
      <c r="C7" s="579"/>
      <c r="D7" s="110" t="s">
        <v>54</v>
      </c>
      <c r="E7" s="111" t="s">
        <v>54</v>
      </c>
      <c r="F7" s="112" t="s">
        <v>54</v>
      </c>
      <c r="G7" s="203" t="s">
        <v>54</v>
      </c>
      <c r="H7" s="204" t="s">
        <v>55</v>
      </c>
      <c r="I7" s="110" t="s">
        <v>54</v>
      </c>
      <c r="J7" s="111" t="s">
        <v>54</v>
      </c>
      <c r="K7" s="112" t="s">
        <v>54</v>
      </c>
      <c r="L7" s="203" t="s">
        <v>54</v>
      </c>
      <c r="M7" s="204" t="s">
        <v>55</v>
      </c>
      <c r="N7" s="110" t="s">
        <v>54</v>
      </c>
      <c r="O7" s="111" t="s">
        <v>54</v>
      </c>
      <c r="P7" s="112" t="s">
        <v>54</v>
      </c>
      <c r="Q7" s="205" t="s">
        <v>56</v>
      </c>
      <c r="R7" s="204" t="s">
        <v>55</v>
      </c>
      <c r="S7" s="259"/>
    </row>
    <row r="8" spans="1:19" ht="14.4" thickTop="1" x14ac:dyDescent="0.25">
      <c r="A8" s="260"/>
      <c r="B8" s="261" t="s">
        <v>39</v>
      </c>
      <c r="C8" s="262"/>
      <c r="D8" s="232">
        <v>352531</v>
      </c>
      <c r="E8" s="232">
        <v>354423</v>
      </c>
      <c r="F8" s="232">
        <v>352500</v>
      </c>
      <c r="G8" s="263">
        <f t="shared" ref="G8:G27" si="0">F8-E8</f>
        <v>-1923</v>
      </c>
      <c r="H8" s="161">
        <f t="shared" ref="H8:H27" si="1">G8/E8</f>
        <v>-5.4257201141009468E-3</v>
      </c>
      <c r="I8" s="232">
        <v>363905</v>
      </c>
      <c r="J8" s="232">
        <v>366767</v>
      </c>
      <c r="K8" s="232">
        <v>365000</v>
      </c>
      <c r="L8" s="263">
        <f t="shared" ref="L8:L27" si="2">K8-J8</f>
        <v>-1767</v>
      </c>
      <c r="M8" s="161">
        <f t="shared" ref="M8:M27" si="3">L8/J8</f>
        <v>-4.8177725913181937E-3</v>
      </c>
      <c r="N8" s="232">
        <v>296237.26</v>
      </c>
      <c r="O8" s="232">
        <v>295920.44</v>
      </c>
      <c r="P8" s="232">
        <v>293900</v>
      </c>
      <c r="Q8" s="263">
        <f t="shared" ref="Q8:Q27" si="4">P8-O8</f>
        <v>-2020.4400000000023</v>
      </c>
      <c r="R8" s="161">
        <f t="shared" ref="R8:R27" si="5">Q8/O8</f>
        <v>-6.8276459713293288E-3</v>
      </c>
      <c r="S8" s="179"/>
    </row>
    <row r="9" spans="1:19" x14ac:dyDescent="0.25">
      <c r="A9" s="260"/>
      <c r="B9" s="261" t="s">
        <v>40</v>
      </c>
      <c r="C9" s="262"/>
      <c r="D9" s="232">
        <v>2492038</v>
      </c>
      <c r="E9" s="232">
        <v>2493490</v>
      </c>
      <c r="F9" s="232">
        <v>2493000</v>
      </c>
      <c r="G9" s="263">
        <f t="shared" si="0"/>
        <v>-490</v>
      </c>
      <c r="H9" s="162">
        <f t="shared" si="1"/>
        <v>-1.9651171650979151E-4</v>
      </c>
      <c r="I9" s="232">
        <v>2594991</v>
      </c>
      <c r="J9" s="232">
        <v>2599286</v>
      </c>
      <c r="K9" s="232">
        <v>2603100</v>
      </c>
      <c r="L9" s="263">
        <f t="shared" si="2"/>
        <v>3814</v>
      </c>
      <c r="M9" s="162">
        <f t="shared" si="3"/>
        <v>1.4673260272243993E-3</v>
      </c>
      <c r="N9" s="232">
        <v>2079779.01</v>
      </c>
      <c r="O9" s="232">
        <v>2079339.46</v>
      </c>
      <c r="P9" s="232">
        <v>2085400</v>
      </c>
      <c r="Q9" s="263">
        <f t="shared" si="4"/>
        <v>6060.5400000000373</v>
      </c>
      <c r="R9" s="162">
        <f t="shared" si="5"/>
        <v>2.9146467503675601E-3</v>
      </c>
      <c r="S9" s="179"/>
    </row>
    <row r="10" spans="1:19" x14ac:dyDescent="0.25">
      <c r="A10" s="260"/>
      <c r="B10" s="261"/>
      <c r="C10" s="264" t="s">
        <v>133</v>
      </c>
      <c r="D10" s="265">
        <v>689770</v>
      </c>
      <c r="E10" s="265">
        <v>690565</v>
      </c>
      <c r="F10" s="265">
        <v>691100</v>
      </c>
      <c r="G10" s="266">
        <f t="shared" si="0"/>
        <v>535</v>
      </c>
      <c r="H10" s="163">
        <f t="shared" si="1"/>
        <v>7.7472794016493745E-4</v>
      </c>
      <c r="I10" s="265">
        <v>716913</v>
      </c>
      <c r="J10" s="265">
        <v>718951</v>
      </c>
      <c r="K10" s="265">
        <v>720700</v>
      </c>
      <c r="L10" s="266">
        <f t="shared" si="2"/>
        <v>1749</v>
      </c>
      <c r="M10" s="163">
        <f t="shared" si="3"/>
        <v>2.4327109914305703E-3</v>
      </c>
      <c r="N10" s="265">
        <v>576381.9</v>
      </c>
      <c r="O10" s="265">
        <v>576586.43000000005</v>
      </c>
      <c r="P10" s="265">
        <v>578500</v>
      </c>
      <c r="Q10" s="266">
        <f t="shared" si="4"/>
        <v>1913.5699999999488</v>
      </c>
      <c r="R10" s="163">
        <f t="shared" si="5"/>
        <v>3.3187912521630948E-3</v>
      </c>
      <c r="S10" s="180"/>
    </row>
    <row r="11" spans="1:19" x14ac:dyDescent="0.25">
      <c r="A11" s="260"/>
      <c r="B11" s="261"/>
      <c r="C11" s="264" t="s">
        <v>134</v>
      </c>
      <c r="D11" s="265">
        <v>436481</v>
      </c>
      <c r="E11" s="265">
        <v>436534</v>
      </c>
      <c r="F11" s="265">
        <v>436100</v>
      </c>
      <c r="G11" s="266">
        <f t="shared" si="0"/>
        <v>-434</v>
      </c>
      <c r="H11" s="163">
        <f t="shared" si="1"/>
        <v>-9.9419518296398448E-4</v>
      </c>
      <c r="I11" s="265">
        <v>452043</v>
      </c>
      <c r="J11" s="265">
        <v>452512</v>
      </c>
      <c r="K11" s="265">
        <v>452700</v>
      </c>
      <c r="L11" s="266">
        <f t="shared" si="2"/>
        <v>188</v>
      </c>
      <c r="M11" s="163">
        <f t="shared" si="3"/>
        <v>4.1545859557315607E-4</v>
      </c>
      <c r="N11" s="265">
        <v>370952.31</v>
      </c>
      <c r="O11" s="265">
        <v>370374.54</v>
      </c>
      <c r="P11" s="265">
        <v>370600</v>
      </c>
      <c r="Q11" s="266">
        <f t="shared" si="4"/>
        <v>225.46000000002095</v>
      </c>
      <c r="R11" s="163">
        <f t="shared" si="5"/>
        <v>6.0873514685977326E-4</v>
      </c>
      <c r="S11" s="181"/>
    </row>
    <row r="12" spans="1:19" x14ac:dyDescent="0.25">
      <c r="A12" s="267"/>
      <c r="B12" s="268"/>
      <c r="C12" s="264" t="s">
        <v>135</v>
      </c>
      <c r="D12" s="265">
        <v>316365</v>
      </c>
      <c r="E12" s="265">
        <v>316298</v>
      </c>
      <c r="F12" s="265">
        <v>315700</v>
      </c>
      <c r="G12" s="266">
        <f t="shared" si="0"/>
        <v>-598</v>
      </c>
      <c r="H12" s="163">
        <f t="shared" si="1"/>
        <v>-1.8906221348222246E-3</v>
      </c>
      <c r="I12" s="265">
        <v>330063</v>
      </c>
      <c r="J12" s="265">
        <v>330453</v>
      </c>
      <c r="K12" s="265">
        <v>330600</v>
      </c>
      <c r="L12" s="266">
        <f t="shared" si="2"/>
        <v>147</v>
      </c>
      <c r="M12" s="163">
        <f t="shared" si="3"/>
        <v>4.4484389610625414E-4</v>
      </c>
      <c r="N12" s="265">
        <v>254760.12</v>
      </c>
      <c r="O12" s="265">
        <v>254564.44</v>
      </c>
      <c r="P12" s="265">
        <v>255400</v>
      </c>
      <c r="Q12" s="266">
        <f t="shared" si="4"/>
        <v>835.55999999999767</v>
      </c>
      <c r="R12" s="163">
        <f t="shared" si="5"/>
        <v>3.282312329247548E-3</v>
      </c>
      <c r="S12" s="181"/>
    </row>
    <row r="13" spans="1:19" x14ac:dyDescent="0.25">
      <c r="A13" s="267"/>
      <c r="B13" s="268"/>
      <c r="C13" s="264" t="s">
        <v>136</v>
      </c>
      <c r="D13" s="265">
        <v>608413</v>
      </c>
      <c r="E13" s="265">
        <v>609382</v>
      </c>
      <c r="F13" s="265">
        <v>610000</v>
      </c>
      <c r="G13" s="266">
        <f t="shared" si="0"/>
        <v>618</v>
      </c>
      <c r="H13" s="163">
        <f t="shared" si="1"/>
        <v>1.0141421965204091E-3</v>
      </c>
      <c r="I13" s="265">
        <v>633308</v>
      </c>
      <c r="J13" s="265">
        <v>634874</v>
      </c>
      <c r="K13" s="265">
        <v>636600</v>
      </c>
      <c r="L13" s="266">
        <f t="shared" si="2"/>
        <v>1726</v>
      </c>
      <c r="M13" s="163">
        <f t="shared" si="3"/>
        <v>2.7186496848193502E-3</v>
      </c>
      <c r="N13" s="265">
        <v>511114.4</v>
      </c>
      <c r="O13" s="265">
        <v>511661.25</v>
      </c>
      <c r="P13" s="265">
        <v>513600</v>
      </c>
      <c r="Q13" s="266">
        <f t="shared" si="4"/>
        <v>1938.75</v>
      </c>
      <c r="R13" s="163">
        <f t="shared" si="5"/>
        <v>3.7891280608019465E-3</v>
      </c>
      <c r="S13" s="180"/>
    </row>
    <row r="14" spans="1:19" x14ac:dyDescent="0.25">
      <c r="A14" s="267"/>
      <c r="B14" s="268"/>
      <c r="C14" s="264" t="s">
        <v>137</v>
      </c>
      <c r="D14" s="265">
        <v>441009</v>
      </c>
      <c r="E14" s="265">
        <v>440711</v>
      </c>
      <c r="F14" s="265">
        <v>440100</v>
      </c>
      <c r="G14" s="266">
        <f t="shared" si="0"/>
        <v>-611</v>
      </c>
      <c r="H14" s="163">
        <f t="shared" si="1"/>
        <v>-1.3863960736174045E-3</v>
      </c>
      <c r="I14" s="265">
        <v>462664</v>
      </c>
      <c r="J14" s="265">
        <v>462496</v>
      </c>
      <c r="K14" s="265">
        <v>462500</v>
      </c>
      <c r="L14" s="266">
        <f t="shared" si="2"/>
        <v>4</v>
      </c>
      <c r="M14" s="163">
        <f t="shared" si="3"/>
        <v>8.6487234484190139E-6</v>
      </c>
      <c r="N14" s="265">
        <v>366570.28</v>
      </c>
      <c r="O14" s="265">
        <v>366152.8</v>
      </c>
      <c r="P14" s="265">
        <v>367300</v>
      </c>
      <c r="Q14" s="266">
        <f t="shared" si="4"/>
        <v>1147.2000000000116</v>
      </c>
      <c r="R14" s="163">
        <f t="shared" si="5"/>
        <v>3.1331181954637835E-3</v>
      </c>
      <c r="S14" s="181"/>
    </row>
    <row r="15" spans="1:19" x14ac:dyDescent="0.25">
      <c r="A15" s="267"/>
      <c r="B15" s="261" t="s">
        <v>41</v>
      </c>
      <c r="C15" s="262"/>
      <c r="D15" s="232">
        <v>1184280</v>
      </c>
      <c r="E15" s="232">
        <v>1185365</v>
      </c>
      <c r="F15" s="232">
        <v>1183500</v>
      </c>
      <c r="G15" s="263">
        <f t="shared" si="0"/>
        <v>-1865</v>
      </c>
      <c r="H15" s="162">
        <f t="shared" si="1"/>
        <v>-1.5733550425396396E-3</v>
      </c>
      <c r="I15" s="232">
        <v>1218048</v>
      </c>
      <c r="J15" s="232">
        <v>1221429</v>
      </c>
      <c r="K15" s="232">
        <v>1221400</v>
      </c>
      <c r="L15" s="263">
        <f t="shared" si="2"/>
        <v>-29</v>
      </c>
      <c r="M15" s="162">
        <f t="shared" si="3"/>
        <v>-2.3742681727714015E-5</v>
      </c>
      <c r="N15" s="232">
        <v>959011.12999999989</v>
      </c>
      <c r="O15" s="232">
        <v>960273.82</v>
      </c>
      <c r="P15" s="232">
        <v>961700</v>
      </c>
      <c r="Q15" s="263">
        <f t="shared" si="4"/>
        <v>1426.1800000000512</v>
      </c>
      <c r="R15" s="162">
        <f t="shared" si="5"/>
        <v>1.485180549856135E-3</v>
      </c>
      <c r="S15" s="179"/>
    </row>
    <row r="16" spans="1:19" x14ac:dyDescent="0.25">
      <c r="A16" s="260"/>
      <c r="B16" s="261"/>
      <c r="C16" s="264" t="s">
        <v>138</v>
      </c>
      <c r="D16" s="265">
        <v>135198</v>
      </c>
      <c r="E16" s="265">
        <v>135147</v>
      </c>
      <c r="F16" s="265">
        <v>135300</v>
      </c>
      <c r="G16" s="266">
        <f t="shared" si="0"/>
        <v>153</v>
      </c>
      <c r="H16" s="163">
        <f t="shared" si="1"/>
        <v>1.1321006015671824E-3</v>
      </c>
      <c r="I16" s="265">
        <v>138964</v>
      </c>
      <c r="J16" s="265">
        <v>139181</v>
      </c>
      <c r="K16" s="265">
        <v>139600</v>
      </c>
      <c r="L16" s="266">
        <f t="shared" si="2"/>
        <v>419</v>
      </c>
      <c r="M16" s="163">
        <f t="shared" si="3"/>
        <v>3.0104683828970909E-3</v>
      </c>
      <c r="N16" s="265">
        <v>114519.03999999999</v>
      </c>
      <c r="O16" s="265">
        <v>114205.87</v>
      </c>
      <c r="P16" s="265">
        <v>114600</v>
      </c>
      <c r="Q16" s="266">
        <f t="shared" si="4"/>
        <v>394.13000000000466</v>
      </c>
      <c r="R16" s="163">
        <f t="shared" si="5"/>
        <v>3.4510485319187594E-3</v>
      </c>
      <c r="S16" s="182"/>
    </row>
    <row r="17" spans="1:23" x14ac:dyDescent="0.25">
      <c r="A17" s="260"/>
      <c r="B17" s="261"/>
      <c r="C17" s="264" t="s">
        <v>139</v>
      </c>
      <c r="D17" s="265">
        <v>434914</v>
      </c>
      <c r="E17" s="265">
        <v>434560</v>
      </c>
      <c r="F17" s="265">
        <v>433200</v>
      </c>
      <c r="G17" s="266">
        <f t="shared" si="0"/>
        <v>-1360</v>
      </c>
      <c r="H17" s="163">
        <f t="shared" si="1"/>
        <v>-3.1296023564064803E-3</v>
      </c>
      <c r="I17" s="265">
        <v>445232</v>
      </c>
      <c r="J17" s="265">
        <v>445958</v>
      </c>
      <c r="K17" s="265">
        <v>445200</v>
      </c>
      <c r="L17" s="266">
        <f t="shared" si="2"/>
        <v>-758</v>
      </c>
      <c r="M17" s="163">
        <f t="shared" si="3"/>
        <v>-1.6997116320370976E-3</v>
      </c>
      <c r="N17" s="265">
        <v>347342.72</v>
      </c>
      <c r="O17" s="265">
        <v>347594.6</v>
      </c>
      <c r="P17" s="265">
        <v>347400</v>
      </c>
      <c r="Q17" s="266">
        <f t="shared" si="4"/>
        <v>-194.59999999997672</v>
      </c>
      <c r="R17" s="163">
        <f t="shared" si="5"/>
        <v>-5.5984759256897754E-4</v>
      </c>
      <c r="S17" s="179"/>
    </row>
    <row r="18" spans="1:23" x14ac:dyDescent="0.25">
      <c r="A18" s="260"/>
      <c r="B18" s="261"/>
      <c r="C18" s="264" t="s">
        <v>140</v>
      </c>
      <c r="D18" s="265">
        <v>364364</v>
      </c>
      <c r="E18" s="265">
        <v>365757</v>
      </c>
      <c r="F18" s="265">
        <v>365100</v>
      </c>
      <c r="G18" s="266">
        <f t="shared" si="0"/>
        <v>-657</v>
      </c>
      <c r="H18" s="163">
        <f t="shared" si="1"/>
        <v>-1.7962745757429113E-3</v>
      </c>
      <c r="I18" s="265">
        <v>376427</v>
      </c>
      <c r="J18" s="265">
        <v>378397</v>
      </c>
      <c r="K18" s="265">
        <v>378100</v>
      </c>
      <c r="L18" s="266">
        <f t="shared" si="2"/>
        <v>-297</v>
      </c>
      <c r="M18" s="163">
        <f t="shared" si="3"/>
        <v>-7.848899436306313E-4</v>
      </c>
      <c r="N18" s="265">
        <v>294403.78999999998</v>
      </c>
      <c r="O18" s="265">
        <v>295360.46999999997</v>
      </c>
      <c r="P18" s="265">
        <v>296500</v>
      </c>
      <c r="Q18" s="266">
        <f t="shared" si="4"/>
        <v>1139.5300000000279</v>
      </c>
      <c r="R18" s="163">
        <f t="shared" si="5"/>
        <v>3.8580992236368935E-3</v>
      </c>
      <c r="S18" s="179"/>
    </row>
    <row r="19" spans="1:23" x14ac:dyDescent="0.25">
      <c r="A19" s="267"/>
      <c r="B19" s="268"/>
      <c r="C19" s="264" t="s">
        <v>141</v>
      </c>
      <c r="D19" s="265">
        <v>72487</v>
      </c>
      <c r="E19" s="265">
        <v>72626</v>
      </c>
      <c r="F19" s="265">
        <v>72800</v>
      </c>
      <c r="G19" s="266">
        <f t="shared" si="0"/>
        <v>174</v>
      </c>
      <c r="H19" s="163">
        <f t="shared" si="1"/>
        <v>2.3958362019111611E-3</v>
      </c>
      <c r="I19" s="265">
        <v>74915</v>
      </c>
      <c r="J19" s="265">
        <v>75199</v>
      </c>
      <c r="K19" s="265">
        <v>75600</v>
      </c>
      <c r="L19" s="266">
        <f t="shared" si="2"/>
        <v>401</v>
      </c>
      <c r="M19" s="163">
        <f t="shared" si="3"/>
        <v>5.3325177196505277E-3</v>
      </c>
      <c r="N19" s="265">
        <v>57010.53</v>
      </c>
      <c r="O19" s="265">
        <v>57342.01</v>
      </c>
      <c r="P19" s="265">
        <v>57600</v>
      </c>
      <c r="Q19" s="266">
        <f t="shared" si="4"/>
        <v>257.98999999999796</v>
      </c>
      <c r="R19" s="163">
        <f t="shared" si="5"/>
        <v>4.4991446933931676E-3</v>
      </c>
      <c r="S19" s="182"/>
    </row>
    <row r="20" spans="1:23" x14ac:dyDescent="0.25">
      <c r="A20" s="267"/>
      <c r="B20" s="268"/>
      <c r="C20" s="264" t="s">
        <v>142</v>
      </c>
      <c r="D20" s="265">
        <v>177317</v>
      </c>
      <c r="E20" s="265">
        <v>177275</v>
      </c>
      <c r="F20" s="265">
        <v>177100</v>
      </c>
      <c r="G20" s="266">
        <f t="shared" si="0"/>
        <v>-175</v>
      </c>
      <c r="H20" s="163">
        <f t="shared" si="1"/>
        <v>-9.871668311944718E-4</v>
      </c>
      <c r="I20" s="265">
        <v>182510</v>
      </c>
      <c r="J20" s="265">
        <v>182694</v>
      </c>
      <c r="K20" s="265">
        <v>182900</v>
      </c>
      <c r="L20" s="266">
        <f t="shared" si="2"/>
        <v>206</v>
      </c>
      <c r="M20" s="163">
        <f t="shared" si="3"/>
        <v>1.127568502523345E-3</v>
      </c>
      <c r="N20" s="265">
        <v>145735.04999999999</v>
      </c>
      <c r="O20" s="265">
        <v>145770.87</v>
      </c>
      <c r="P20" s="265">
        <v>145600</v>
      </c>
      <c r="Q20" s="266">
        <f t="shared" si="4"/>
        <v>-170.86999999999534</v>
      </c>
      <c r="R20" s="163">
        <f t="shared" si="5"/>
        <v>-1.1721820690237723E-3</v>
      </c>
      <c r="S20" s="179"/>
    </row>
    <row r="21" spans="1:23" ht="3" customHeight="1" x14ac:dyDescent="0.25">
      <c r="A21" s="269"/>
      <c r="B21" s="270"/>
      <c r="C21" s="271"/>
      <c r="D21" s="272"/>
      <c r="E21" s="272"/>
      <c r="F21" s="272"/>
      <c r="G21" s="273">
        <f t="shared" si="0"/>
        <v>0</v>
      </c>
      <c r="H21" s="183" t="e">
        <f t="shared" si="1"/>
        <v>#DIV/0!</v>
      </c>
      <c r="I21" s="272"/>
      <c r="J21" s="272"/>
      <c r="K21" s="272"/>
      <c r="L21" s="273">
        <f t="shared" si="2"/>
        <v>0</v>
      </c>
      <c r="M21" s="183" t="e">
        <f t="shared" si="3"/>
        <v>#DIV/0!</v>
      </c>
      <c r="N21" s="272"/>
      <c r="O21" s="272"/>
      <c r="P21" s="272"/>
      <c r="Q21" s="273">
        <f t="shared" si="4"/>
        <v>0</v>
      </c>
      <c r="R21" s="183" t="e">
        <f t="shared" si="5"/>
        <v>#DIV/0!</v>
      </c>
      <c r="S21" s="179"/>
    </row>
    <row r="22" spans="1:23" ht="3.6" customHeight="1" x14ac:dyDescent="0.25">
      <c r="A22" s="274"/>
      <c r="B22" s="275"/>
      <c r="C22" s="276"/>
      <c r="D22" s="277"/>
      <c r="E22" s="277"/>
      <c r="F22" s="277"/>
      <c r="G22" s="278">
        <f t="shared" si="0"/>
        <v>0</v>
      </c>
      <c r="H22" s="184" t="e">
        <f t="shared" si="1"/>
        <v>#DIV/0!</v>
      </c>
      <c r="I22" s="277"/>
      <c r="J22" s="277"/>
      <c r="K22" s="277"/>
      <c r="L22" s="278">
        <f t="shared" si="2"/>
        <v>0</v>
      </c>
      <c r="M22" s="184" t="e">
        <f t="shared" si="3"/>
        <v>#DIV/0!</v>
      </c>
      <c r="N22" s="277"/>
      <c r="O22" s="277"/>
      <c r="P22" s="277"/>
      <c r="Q22" s="278">
        <f t="shared" si="4"/>
        <v>0</v>
      </c>
      <c r="R22" s="184" t="e">
        <f t="shared" si="5"/>
        <v>#DIV/0!</v>
      </c>
      <c r="S22" s="182"/>
      <c r="T22" s="78"/>
      <c r="U22" s="78"/>
      <c r="V22" s="78"/>
      <c r="W22" s="78"/>
    </row>
    <row r="23" spans="1:23" x14ac:dyDescent="0.25">
      <c r="A23" s="279"/>
      <c r="B23" s="280" t="s">
        <v>143</v>
      </c>
      <c r="C23" s="281"/>
      <c r="D23" s="282">
        <f>SUM(D15,D9,D8)</f>
        <v>4028849</v>
      </c>
      <c r="E23" s="282">
        <f>SUM(E15,E9,E8)</f>
        <v>4033278</v>
      </c>
      <c r="F23" s="282">
        <f>SUM(F15,F9,F8)</f>
        <v>4029000</v>
      </c>
      <c r="G23" s="283">
        <f t="shared" si="0"/>
        <v>-4278</v>
      </c>
      <c r="H23" s="125">
        <f t="shared" si="1"/>
        <v>-1.0606757084436033E-3</v>
      </c>
      <c r="I23" s="282">
        <f>SUM(I15,I9,I8)</f>
        <v>4176944</v>
      </c>
      <c r="J23" s="282">
        <f>SUM(J15,J9,J8)</f>
        <v>4187482</v>
      </c>
      <c r="K23" s="282">
        <f>SUM(K15,K9,K8)</f>
        <v>4189500</v>
      </c>
      <c r="L23" s="283">
        <f t="shared" si="2"/>
        <v>2018</v>
      </c>
      <c r="M23" s="125">
        <f t="shared" si="3"/>
        <v>4.8191251926575445E-4</v>
      </c>
      <c r="N23" s="282">
        <f>SUM(N15,N9,N8)</f>
        <v>3335027.3999999994</v>
      </c>
      <c r="O23" s="282">
        <f>SUM(O15,O9,O8)</f>
        <v>3335533.7199999997</v>
      </c>
      <c r="P23" s="282">
        <f>SUM(P15,P9,P8)</f>
        <v>3341000</v>
      </c>
      <c r="Q23" s="283">
        <f t="shared" si="4"/>
        <v>5466.2800000002608</v>
      </c>
      <c r="R23" s="125">
        <f t="shared" si="5"/>
        <v>1.6388022004467282E-3</v>
      </c>
      <c r="S23" s="133"/>
    </row>
    <row r="24" spans="1:23" ht="16.2" x14ac:dyDescent="0.25">
      <c r="A24" s="279"/>
      <c r="B24" s="284"/>
      <c r="C24" s="285" t="s">
        <v>144</v>
      </c>
      <c r="D24" s="286">
        <v>60590</v>
      </c>
      <c r="E24" s="286">
        <v>62293</v>
      </c>
      <c r="F24" s="286">
        <v>70000</v>
      </c>
      <c r="G24" s="287">
        <f t="shared" si="0"/>
        <v>7707</v>
      </c>
      <c r="H24" s="185">
        <f t="shared" si="1"/>
        <v>0.12372176649061692</v>
      </c>
      <c r="I24" s="286">
        <v>61297</v>
      </c>
      <c r="J24" s="286">
        <v>63030</v>
      </c>
      <c r="K24" s="286">
        <v>70900</v>
      </c>
      <c r="L24" s="287">
        <f t="shared" si="2"/>
        <v>7870</v>
      </c>
      <c r="M24" s="185">
        <f t="shared" si="3"/>
        <v>0.12486117721719817</v>
      </c>
      <c r="N24" s="286">
        <v>50139.839999999997</v>
      </c>
      <c r="O24" s="286">
        <v>51240</v>
      </c>
      <c r="P24" s="286">
        <v>57500</v>
      </c>
      <c r="Q24" s="287">
        <f t="shared" si="4"/>
        <v>6260</v>
      </c>
      <c r="R24" s="185">
        <f t="shared" si="5"/>
        <v>0.12217017954722872</v>
      </c>
      <c r="S24" s="126"/>
    </row>
    <row r="25" spans="1:23" s="78" customFormat="1" x14ac:dyDescent="0.25">
      <c r="A25" s="279"/>
      <c r="B25" s="288"/>
      <c r="C25" s="285" t="s">
        <v>145</v>
      </c>
      <c r="D25" s="286">
        <v>10665</v>
      </c>
      <c r="E25" s="286">
        <v>11337</v>
      </c>
      <c r="F25" s="286">
        <v>13000</v>
      </c>
      <c r="G25" s="287">
        <f t="shared" si="0"/>
        <v>1663</v>
      </c>
      <c r="H25" s="185">
        <f t="shared" si="1"/>
        <v>0.14668783628825968</v>
      </c>
      <c r="I25" s="286">
        <v>10738</v>
      </c>
      <c r="J25" s="286">
        <v>11424</v>
      </c>
      <c r="K25" s="286">
        <v>13100</v>
      </c>
      <c r="L25" s="287">
        <f t="shared" si="2"/>
        <v>1676</v>
      </c>
      <c r="M25" s="185">
        <f t="shared" si="3"/>
        <v>0.14670868347338936</v>
      </c>
      <c r="N25" s="286">
        <v>9507.06</v>
      </c>
      <c r="O25" s="286">
        <v>9838.2099999999991</v>
      </c>
      <c r="P25" s="286">
        <v>11100</v>
      </c>
      <c r="Q25" s="287">
        <f t="shared" si="4"/>
        <v>1261.7900000000009</v>
      </c>
      <c r="R25" s="185">
        <f t="shared" si="5"/>
        <v>0.12825402181900986</v>
      </c>
      <c r="S25" s="186"/>
    </row>
    <row r="26" spans="1:23" s="78" customFormat="1" ht="16.2" x14ac:dyDescent="0.25">
      <c r="A26" s="279"/>
      <c r="B26" s="288"/>
      <c r="C26" s="285" t="s">
        <v>146</v>
      </c>
      <c r="D26" s="286">
        <v>27102</v>
      </c>
      <c r="E26" s="286">
        <v>26218</v>
      </c>
      <c r="F26" s="286">
        <v>17000</v>
      </c>
      <c r="G26" s="287">
        <f t="shared" si="0"/>
        <v>-9218</v>
      </c>
      <c r="H26" s="185">
        <f t="shared" si="1"/>
        <v>-0.35159051033641009</v>
      </c>
      <c r="I26" s="286">
        <v>27614</v>
      </c>
      <c r="J26" s="286">
        <v>26744</v>
      </c>
      <c r="K26" s="286">
        <v>17500</v>
      </c>
      <c r="L26" s="287">
        <f t="shared" si="2"/>
        <v>-9244</v>
      </c>
      <c r="M26" s="185">
        <f t="shared" si="3"/>
        <v>-0.34564762189650017</v>
      </c>
      <c r="N26" s="286">
        <v>21419.58</v>
      </c>
      <c r="O26" s="286">
        <v>20531.93</v>
      </c>
      <c r="P26" s="286">
        <v>13400</v>
      </c>
      <c r="Q26" s="287">
        <f t="shared" si="4"/>
        <v>-7131.93</v>
      </c>
      <c r="R26" s="185">
        <f t="shared" si="5"/>
        <v>-0.34735799313556981</v>
      </c>
      <c r="S26" s="186"/>
    </row>
    <row r="27" spans="1:23" s="78" customFormat="1" ht="15.6" x14ac:dyDescent="0.3">
      <c r="A27" s="289"/>
      <c r="B27" s="631" t="s">
        <v>15</v>
      </c>
      <c r="C27" s="630"/>
      <c r="D27" s="282">
        <f>SUM(D23:D26)</f>
        <v>4127206</v>
      </c>
      <c r="E27" s="282">
        <f>SUM(E23:E26)</f>
        <v>4133126</v>
      </c>
      <c r="F27" s="282">
        <f>SUM(F23:F26)</f>
        <v>4129000</v>
      </c>
      <c r="G27" s="283">
        <f t="shared" si="0"/>
        <v>-4126</v>
      </c>
      <c r="H27" s="125">
        <f t="shared" si="1"/>
        <v>-9.9827588125791481E-4</v>
      </c>
      <c r="I27" s="282">
        <f>SUM(I23:I26)</f>
        <v>4276593</v>
      </c>
      <c r="J27" s="282">
        <f>SUM(J23:J26)</f>
        <v>4288680</v>
      </c>
      <c r="K27" s="282">
        <f>SUM(K23:K26)</f>
        <v>4291000</v>
      </c>
      <c r="L27" s="283">
        <f t="shared" si="2"/>
        <v>2320</v>
      </c>
      <c r="M27" s="125">
        <f t="shared" si="3"/>
        <v>5.4095898971245231E-4</v>
      </c>
      <c r="N27" s="282">
        <f>SUM(N23:N26)</f>
        <v>3416093.8799999994</v>
      </c>
      <c r="O27" s="282">
        <f>SUM(O23:O26)</f>
        <v>3417143.86</v>
      </c>
      <c r="P27" s="282">
        <f>SUM(P23:P26)</f>
        <v>3423000</v>
      </c>
      <c r="Q27" s="283">
        <f t="shared" si="4"/>
        <v>5856.1400000001304</v>
      </c>
      <c r="R27" s="125">
        <f t="shared" si="5"/>
        <v>1.7137528415324401E-3</v>
      </c>
      <c r="S27" s="182"/>
    </row>
    <row r="28" spans="1:23" ht="4.2" customHeight="1" thickBot="1" x14ac:dyDescent="0.3">
      <c r="A28" s="290"/>
      <c r="B28" s="291"/>
      <c r="C28" s="292"/>
      <c r="D28" s="293"/>
      <c r="E28" s="293"/>
      <c r="F28" s="293"/>
      <c r="G28" s="294"/>
      <c r="H28" s="141"/>
      <c r="I28" s="293"/>
      <c r="J28" s="293"/>
      <c r="K28" s="293"/>
      <c r="L28" s="294"/>
      <c r="M28" s="141"/>
      <c r="N28" s="293"/>
      <c r="O28" s="293"/>
      <c r="P28" s="293"/>
      <c r="Q28" s="294"/>
      <c r="R28" s="141"/>
      <c r="S28" s="142"/>
    </row>
    <row r="29" spans="1:23" ht="4.95" customHeight="1" thickTop="1" x14ac:dyDescent="0.25">
      <c r="D29" s="143"/>
      <c r="E29" s="143"/>
      <c r="F29" s="143"/>
      <c r="G29" s="143"/>
      <c r="H29" s="143"/>
      <c r="I29" s="143"/>
      <c r="J29" s="143"/>
      <c r="K29" s="143"/>
      <c r="N29" s="143"/>
      <c r="O29" s="143"/>
      <c r="P29" s="143"/>
    </row>
    <row r="30" spans="1:23" ht="15.6" x14ac:dyDescent="0.3">
      <c r="A30" s="295" t="s">
        <v>147</v>
      </c>
      <c r="B30" s="144"/>
      <c r="C30" s="144"/>
      <c r="D30" s="143"/>
      <c r="E30" s="143"/>
      <c r="F30" s="143"/>
      <c r="G30" s="143"/>
      <c r="H30" s="143"/>
      <c r="I30" s="143"/>
      <c r="J30" s="143"/>
      <c r="K30" s="143"/>
      <c r="N30" s="143"/>
      <c r="O30" s="143"/>
      <c r="P30" s="143"/>
    </row>
    <row r="31" spans="1:23" ht="15.6" x14ac:dyDescent="0.3">
      <c r="A31" s="295" t="s">
        <v>148</v>
      </c>
      <c r="B31" s="295"/>
      <c r="C31" s="144"/>
      <c r="D31" s="545"/>
      <c r="E31" s="545"/>
      <c r="F31" s="545"/>
      <c r="G31" s="545"/>
      <c r="H31" s="545"/>
      <c r="I31" s="545"/>
      <c r="J31" s="545"/>
      <c r="K31" s="545"/>
      <c r="L31" s="545"/>
      <c r="M31" s="545"/>
      <c r="N31" s="545"/>
      <c r="O31" s="545"/>
      <c r="P31" s="545"/>
      <c r="Q31" s="545"/>
      <c r="R31" s="545"/>
    </row>
    <row r="32" spans="1:23" ht="15.6" x14ac:dyDescent="0.3">
      <c r="A32" s="144"/>
      <c r="B32"/>
      <c r="C32" s="144"/>
      <c r="D32" s="145"/>
      <c r="E32" s="145"/>
      <c r="F32" s="145"/>
      <c r="G32" s="145"/>
      <c r="H32" s="145"/>
      <c r="I32" s="145"/>
      <c r="J32" s="145"/>
      <c r="K32" s="145"/>
      <c r="N32" s="145"/>
      <c r="O32" s="145"/>
      <c r="P32" s="145"/>
    </row>
    <row r="33" spans="1:19" ht="15.6" x14ac:dyDescent="0.3">
      <c r="B33" s="2" t="s">
        <v>436</v>
      </c>
      <c r="C33" s="144"/>
      <c r="D33" s="433"/>
      <c r="E33" s="433"/>
      <c r="F33" s="433"/>
      <c r="G33" s="433"/>
      <c r="H33" s="433"/>
      <c r="I33" s="433"/>
      <c r="J33" s="433"/>
      <c r="K33" s="433"/>
      <c r="L33" s="433"/>
      <c r="M33" s="433"/>
      <c r="N33" s="433"/>
      <c r="O33" s="433"/>
      <c r="P33" s="433"/>
      <c r="Q33" s="433"/>
      <c r="R33" s="433"/>
    </row>
    <row r="34" spans="1:19" ht="15.6" x14ac:dyDescent="0.3">
      <c r="B34" s="76" t="s">
        <v>470</v>
      </c>
      <c r="C34" s="412"/>
      <c r="D34" s="568" t="s">
        <v>469</v>
      </c>
      <c r="E34" s="568"/>
      <c r="F34" s="568"/>
      <c r="G34" s="568"/>
      <c r="H34" s="568"/>
      <c r="I34" s="568"/>
      <c r="J34" s="568"/>
      <c r="K34" s="568"/>
      <c r="L34" s="568"/>
      <c r="M34" s="568"/>
      <c r="N34" s="568"/>
      <c r="O34" s="568"/>
      <c r="P34" s="568"/>
      <c r="Q34" s="568"/>
      <c r="R34" s="568"/>
    </row>
    <row r="35" spans="1:19" ht="14.4" thickBot="1" x14ac:dyDescent="0.3">
      <c r="B35" s="40"/>
      <c r="C35" s="103"/>
      <c r="D35" s="76"/>
      <c r="E35" s="76"/>
      <c r="G35" s="104"/>
      <c r="H35" s="104"/>
      <c r="I35" s="76"/>
      <c r="J35" s="76"/>
      <c r="K35" s="570"/>
      <c r="L35" s="570"/>
      <c r="M35" s="570"/>
      <c r="N35" s="76"/>
      <c r="O35" s="76"/>
      <c r="P35" s="104"/>
      <c r="Q35" s="104"/>
      <c r="R35" s="104"/>
      <c r="S35" s="97"/>
    </row>
    <row r="36" spans="1:19" ht="14.4" thickTop="1" x14ac:dyDescent="0.25">
      <c r="A36" s="571" t="s">
        <v>468</v>
      </c>
      <c r="B36" s="572"/>
      <c r="C36" s="573"/>
      <c r="D36" s="581"/>
      <c r="E36" s="581"/>
      <c r="F36" s="581"/>
      <c r="G36" s="581"/>
      <c r="H36" s="582"/>
      <c r="I36" s="584"/>
      <c r="J36" s="584"/>
      <c r="K36" s="584"/>
      <c r="L36" s="584"/>
      <c r="M36" s="585"/>
      <c r="N36" s="581"/>
      <c r="O36" s="581"/>
      <c r="P36" s="581"/>
      <c r="Q36" s="581"/>
      <c r="R36" s="582"/>
      <c r="S36" s="97"/>
    </row>
    <row r="37" spans="1:19" s="78" customFormat="1" ht="27.6" customHeight="1" x14ac:dyDescent="0.25">
      <c r="A37" s="574"/>
      <c r="B37" s="575"/>
      <c r="C37" s="576"/>
      <c r="D37" s="107" t="s">
        <v>539</v>
      </c>
      <c r="E37" s="108" t="s">
        <v>540</v>
      </c>
      <c r="F37" s="109" t="s">
        <v>541</v>
      </c>
      <c r="G37" s="562" t="s">
        <v>413</v>
      </c>
      <c r="H37" s="563"/>
      <c r="I37" s="107" t="s">
        <v>431</v>
      </c>
      <c r="J37" s="108" t="s">
        <v>415</v>
      </c>
      <c r="K37" s="109" t="s">
        <v>414</v>
      </c>
      <c r="L37" s="562" t="s">
        <v>413</v>
      </c>
      <c r="M37" s="563"/>
      <c r="N37" s="107" t="s">
        <v>431</v>
      </c>
      <c r="O37" s="108" t="s">
        <v>415</v>
      </c>
      <c r="P37" s="109" t="s">
        <v>414</v>
      </c>
      <c r="Q37" s="562" t="s">
        <v>413</v>
      </c>
      <c r="R37" s="563"/>
      <c r="S37" s="198"/>
    </row>
    <row r="38" spans="1:19" ht="28.2" thickBot="1" x14ac:dyDescent="0.3">
      <c r="A38" s="577"/>
      <c r="B38" s="578"/>
      <c r="C38" s="579"/>
      <c r="D38" s="203" t="s">
        <v>411</v>
      </c>
      <c r="E38" s="203" t="s">
        <v>411</v>
      </c>
      <c r="F38" s="203" t="s">
        <v>411</v>
      </c>
      <c r="G38" s="203" t="s">
        <v>411</v>
      </c>
      <c r="H38" s="204" t="s">
        <v>410</v>
      </c>
      <c r="I38" s="203" t="s">
        <v>411</v>
      </c>
      <c r="J38" s="203" t="s">
        <v>411</v>
      </c>
      <c r="K38" s="203" t="s">
        <v>411</v>
      </c>
      <c r="L38" s="203" t="s">
        <v>411</v>
      </c>
      <c r="M38" s="204" t="s">
        <v>410</v>
      </c>
      <c r="N38" s="205" t="s">
        <v>430</v>
      </c>
      <c r="O38" s="205" t="s">
        <v>430</v>
      </c>
      <c r="P38" s="205" t="s">
        <v>430</v>
      </c>
      <c r="Q38" s="205" t="s">
        <v>430</v>
      </c>
      <c r="R38" s="204" t="s">
        <v>410</v>
      </c>
      <c r="S38" s="259"/>
    </row>
    <row r="39" spans="1:19" ht="14.4" thickTop="1" x14ac:dyDescent="0.25">
      <c r="A39" s="260"/>
      <c r="B39" s="261" t="s">
        <v>467</v>
      </c>
      <c r="C39" s="262"/>
      <c r="D39" s="232">
        <v>352531</v>
      </c>
      <c r="E39" s="232">
        <v>354423</v>
      </c>
      <c r="F39" s="232">
        <v>352500</v>
      </c>
      <c r="G39" s="263">
        <f t="shared" ref="G39:G58" si="6">F39-E39</f>
        <v>-1923</v>
      </c>
      <c r="H39" s="161">
        <f t="shared" ref="H39:H58" si="7">G39/E39</f>
        <v>-5.4257201141009468E-3</v>
      </c>
      <c r="I39" s="232">
        <v>363905</v>
      </c>
      <c r="J39" s="232">
        <v>366767</v>
      </c>
      <c r="K39" s="232">
        <v>365000</v>
      </c>
      <c r="L39" s="263">
        <f t="shared" ref="L39:L58" si="8">K39-J39</f>
        <v>-1767</v>
      </c>
      <c r="M39" s="161">
        <f t="shared" ref="M39:M58" si="9">L39/J39</f>
        <v>-4.8177725913181937E-3</v>
      </c>
      <c r="N39" s="232">
        <v>296237.26</v>
      </c>
      <c r="O39" s="232">
        <v>295920.44</v>
      </c>
      <c r="P39" s="232">
        <v>293900</v>
      </c>
      <c r="Q39" s="263">
        <f t="shared" ref="Q39:Q58" si="10">P39-O39</f>
        <v>-2020.4400000000023</v>
      </c>
      <c r="R39" s="161">
        <f t="shared" ref="R39:R58" si="11">Q39/O39</f>
        <v>-6.8276459713293288E-3</v>
      </c>
      <c r="S39" s="179"/>
    </row>
    <row r="40" spans="1:19" x14ac:dyDescent="0.25">
      <c r="A40" s="260"/>
      <c r="B40" s="261" t="s">
        <v>304</v>
      </c>
      <c r="C40" s="262"/>
      <c r="D40" s="232">
        <v>2492038</v>
      </c>
      <c r="E40" s="232">
        <v>2493490</v>
      </c>
      <c r="F40" s="232">
        <v>2493000</v>
      </c>
      <c r="G40" s="263">
        <f t="shared" si="6"/>
        <v>-490</v>
      </c>
      <c r="H40" s="162">
        <f t="shared" si="7"/>
        <v>-1.9651171650979151E-4</v>
      </c>
      <c r="I40" s="232">
        <v>2594991</v>
      </c>
      <c r="J40" s="232">
        <v>2599286</v>
      </c>
      <c r="K40" s="232">
        <v>2603100</v>
      </c>
      <c r="L40" s="263">
        <f t="shared" si="8"/>
        <v>3814</v>
      </c>
      <c r="M40" s="162">
        <f t="shared" si="9"/>
        <v>1.4673260272243993E-3</v>
      </c>
      <c r="N40" s="232">
        <v>2079779.01</v>
      </c>
      <c r="O40" s="232">
        <v>2079339.46</v>
      </c>
      <c r="P40" s="232">
        <v>2085400</v>
      </c>
      <c r="Q40" s="263">
        <f t="shared" si="10"/>
        <v>6060.5400000000373</v>
      </c>
      <c r="R40" s="162">
        <f t="shared" si="11"/>
        <v>2.9146467503675601E-3</v>
      </c>
      <c r="S40" s="179"/>
    </row>
    <row r="41" spans="1:19" x14ac:dyDescent="0.25">
      <c r="A41" s="260"/>
      <c r="B41" s="261"/>
      <c r="C41" s="264" t="s">
        <v>466</v>
      </c>
      <c r="D41" s="265">
        <v>689770</v>
      </c>
      <c r="E41" s="265">
        <v>690565</v>
      </c>
      <c r="F41" s="265">
        <v>691100</v>
      </c>
      <c r="G41" s="266">
        <f t="shared" si="6"/>
        <v>535</v>
      </c>
      <c r="H41" s="163">
        <f t="shared" si="7"/>
        <v>7.7472794016493745E-4</v>
      </c>
      <c r="I41" s="265">
        <v>716913</v>
      </c>
      <c r="J41" s="265">
        <v>718951</v>
      </c>
      <c r="K41" s="265">
        <v>720700</v>
      </c>
      <c r="L41" s="266">
        <f t="shared" si="8"/>
        <v>1749</v>
      </c>
      <c r="M41" s="163">
        <f t="shared" si="9"/>
        <v>2.4327109914305703E-3</v>
      </c>
      <c r="N41" s="265">
        <v>576381.9</v>
      </c>
      <c r="O41" s="265">
        <v>576586.43000000005</v>
      </c>
      <c r="P41" s="265">
        <v>578500</v>
      </c>
      <c r="Q41" s="266">
        <f t="shared" si="10"/>
        <v>1913.5699999999488</v>
      </c>
      <c r="R41" s="163">
        <f t="shared" si="11"/>
        <v>3.3187912521630948E-3</v>
      </c>
      <c r="S41" s="180"/>
    </row>
    <row r="42" spans="1:19" x14ac:dyDescent="0.25">
      <c r="A42" s="260"/>
      <c r="B42" s="261"/>
      <c r="C42" s="264" t="s">
        <v>465</v>
      </c>
      <c r="D42" s="265">
        <v>436481</v>
      </c>
      <c r="E42" s="265">
        <v>436534</v>
      </c>
      <c r="F42" s="265">
        <v>436100</v>
      </c>
      <c r="G42" s="266">
        <f t="shared" si="6"/>
        <v>-434</v>
      </c>
      <c r="H42" s="163">
        <f t="shared" si="7"/>
        <v>-9.9419518296398448E-4</v>
      </c>
      <c r="I42" s="265">
        <v>452043</v>
      </c>
      <c r="J42" s="265">
        <v>452512</v>
      </c>
      <c r="K42" s="265">
        <v>452700</v>
      </c>
      <c r="L42" s="266">
        <f t="shared" si="8"/>
        <v>188</v>
      </c>
      <c r="M42" s="163">
        <f t="shared" si="9"/>
        <v>4.1545859557315607E-4</v>
      </c>
      <c r="N42" s="265">
        <v>370952.31</v>
      </c>
      <c r="O42" s="265">
        <v>370374.54</v>
      </c>
      <c r="P42" s="265">
        <v>370600</v>
      </c>
      <c r="Q42" s="266">
        <f t="shared" si="10"/>
        <v>225.46000000002095</v>
      </c>
      <c r="R42" s="163">
        <f t="shared" si="11"/>
        <v>6.0873514685977326E-4</v>
      </c>
      <c r="S42" s="181"/>
    </row>
    <row r="43" spans="1:19" x14ac:dyDescent="0.25">
      <c r="A43" s="267"/>
      <c r="B43" s="268"/>
      <c r="C43" s="264" t="s">
        <v>464</v>
      </c>
      <c r="D43" s="265">
        <v>316365</v>
      </c>
      <c r="E43" s="265">
        <v>316298</v>
      </c>
      <c r="F43" s="265">
        <v>315700</v>
      </c>
      <c r="G43" s="266">
        <f t="shared" si="6"/>
        <v>-598</v>
      </c>
      <c r="H43" s="163">
        <f t="shared" si="7"/>
        <v>-1.8906221348222246E-3</v>
      </c>
      <c r="I43" s="265">
        <v>330063</v>
      </c>
      <c r="J43" s="265">
        <v>330453</v>
      </c>
      <c r="K43" s="265">
        <v>330600</v>
      </c>
      <c r="L43" s="266">
        <f t="shared" si="8"/>
        <v>147</v>
      </c>
      <c r="M43" s="163">
        <f t="shared" si="9"/>
        <v>4.4484389610625414E-4</v>
      </c>
      <c r="N43" s="265">
        <v>254760.12</v>
      </c>
      <c r="O43" s="265">
        <v>254564.44</v>
      </c>
      <c r="P43" s="265">
        <v>255400</v>
      </c>
      <c r="Q43" s="266">
        <f t="shared" si="10"/>
        <v>835.55999999999767</v>
      </c>
      <c r="R43" s="163">
        <f t="shared" si="11"/>
        <v>3.282312329247548E-3</v>
      </c>
      <c r="S43" s="181"/>
    </row>
    <row r="44" spans="1:19" x14ac:dyDescent="0.25">
      <c r="A44" s="267"/>
      <c r="B44" s="268"/>
      <c r="C44" s="264" t="s">
        <v>315</v>
      </c>
      <c r="D44" s="265">
        <v>608413</v>
      </c>
      <c r="E44" s="265">
        <v>609382</v>
      </c>
      <c r="F44" s="265">
        <v>610000</v>
      </c>
      <c r="G44" s="266">
        <f t="shared" si="6"/>
        <v>618</v>
      </c>
      <c r="H44" s="163">
        <f t="shared" si="7"/>
        <v>1.0141421965204091E-3</v>
      </c>
      <c r="I44" s="265">
        <v>633308</v>
      </c>
      <c r="J44" s="265">
        <v>634874</v>
      </c>
      <c r="K44" s="265">
        <v>636600</v>
      </c>
      <c r="L44" s="266">
        <f t="shared" si="8"/>
        <v>1726</v>
      </c>
      <c r="M44" s="163">
        <f t="shared" si="9"/>
        <v>2.7186496848193502E-3</v>
      </c>
      <c r="N44" s="265">
        <v>511114.4</v>
      </c>
      <c r="O44" s="265">
        <v>511661.25</v>
      </c>
      <c r="P44" s="265">
        <v>513600</v>
      </c>
      <c r="Q44" s="266">
        <f t="shared" si="10"/>
        <v>1938.75</v>
      </c>
      <c r="R44" s="163">
        <f t="shared" si="11"/>
        <v>3.7891280608019465E-3</v>
      </c>
      <c r="S44" s="180"/>
    </row>
    <row r="45" spans="1:19" x14ac:dyDescent="0.25">
      <c r="A45" s="267"/>
      <c r="B45" s="268"/>
      <c r="C45" s="264" t="s">
        <v>316</v>
      </c>
      <c r="D45" s="265">
        <v>441009</v>
      </c>
      <c r="E45" s="265">
        <v>440711</v>
      </c>
      <c r="F45" s="265">
        <v>440100</v>
      </c>
      <c r="G45" s="266">
        <f t="shared" si="6"/>
        <v>-611</v>
      </c>
      <c r="H45" s="163">
        <f t="shared" si="7"/>
        <v>-1.3863960736174045E-3</v>
      </c>
      <c r="I45" s="265">
        <v>462664</v>
      </c>
      <c r="J45" s="265">
        <v>462496</v>
      </c>
      <c r="K45" s="265">
        <v>462500</v>
      </c>
      <c r="L45" s="266">
        <f t="shared" si="8"/>
        <v>4</v>
      </c>
      <c r="M45" s="163">
        <f t="shared" si="9"/>
        <v>8.6487234484190139E-6</v>
      </c>
      <c r="N45" s="265">
        <v>366570.28</v>
      </c>
      <c r="O45" s="265">
        <v>366152.8</v>
      </c>
      <c r="P45" s="265">
        <v>367300</v>
      </c>
      <c r="Q45" s="266">
        <f t="shared" si="10"/>
        <v>1147.2000000000116</v>
      </c>
      <c r="R45" s="163">
        <f t="shared" si="11"/>
        <v>3.1331181954637835E-3</v>
      </c>
      <c r="S45" s="181"/>
    </row>
    <row r="46" spans="1:19" x14ac:dyDescent="0.25">
      <c r="A46" s="267"/>
      <c r="B46" s="261" t="s">
        <v>305</v>
      </c>
      <c r="C46" s="262"/>
      <c r="D46" s="232">
        <v>1184280</v>
      </c>
      <c r="E46" s="232">
        <v>1185365</v>
      </c>
      <c r="F46" s="232">
        <v>1183500</v>
      </c>
      <c r="G46" s="263">
        <f t="shared" si="6"/>
        <v>-1865</v>
      </c>
      <c r="H46" s="162">
        <f t="shared" si="7"/>
        <v>-1.5733550425396396E-3</v>
      </c>
      <c r="I46" s="232">
        <v>1218048</v>
      </c>
      <c r="J46" s="232">
        <v>1221429</v>
      </c>
      <c r="K46" s="232">
        <v>1221400</v>
      </c>
      <c r="L46" s="263">
        <f t="shared" si="8"/>
        <v>-29</v>
      </c>
      <c r="M46" s="162">
        <f t="shared" si="9"/>
        <v>-2.3742681727714015E-5</v>
      </c>
      <c r="N46" s="232">
        <v>959011.12999999989</v>
      </c>
      <c r="O46" s="232">
        <v>960273.82</v>
      </c>
      <c r="P46" s="232">
        <v>961700</v>
      </c>
      <c r="Q46" s="263">
        <f t="shared" si="10"/>
        <v>1426.1800000000512</v>
      </c>
      <c r="R46" s="162">
        <f t="shared" si="11"/>
        <v>1.485180549856135E-3</v>
      </c>
      <c r="S46" s="179"/>
    </row>
    <row r="47" spans="1:19" x14ac:dyDescent="0.25">
      <c r="A47" s="260"/>
      <c r="B47" s="261"/>
      <c r="C47" s="264" t="s">
        <v>463</v>
      </c>
      <c r="D47" s="265">
        <v>135198</v>
      </c>
      <c r="E47" s="265">
        <v>135147</v>
      </c>
      <c r="F47" s="265">
        <v>135300</v>
      </c>
      <c r="G47" s="266">
        <f t="shared" si="6"/>
        <v>153</v>
      </c>
      <c r="H47" s="163">
        <f t="shared" si="7"/>
        <v>1.1321006015671824E-3</v>
      </c>
      <c r="I47" s="265">
        <v>138964</v>
      </c>
      <c r="J47" s="265">
        <v>139181</v>
      </c>
      <c r="K47" s="265">
        <v>139600</v>
      </c>
      <c r="L47" s="266">
        <f t="shared" si="8"/>
        <v>419</v>
      </c>
      <c r="M47" s="163">
        <f t="shared" si="9"/>
        <v>3.0104683828970909E-3</v>
      </c>
      <c r="N47" s="265">
        <v>114519.03999999999</v>
      </c>
      <c r="O47" s="265">
        <v>114205.87</v>
      </c>
      <c r="P47" s="265">
        <v>114600</v>
      </c>
      <c r="Q47" s="266">
        <f t="shared" si="10"/>
        <v>394.13000000000466</v>
      </c>
      <c r="R47" s="163">
        <f t="shared" si="11"/>
        <v>3.4510485319187594E-3</v>
      </c>
      <c r="S47" s="182"/>
    </row>
    <row r="48" spans="1:19" x14ac:dyDescent="0.25">
      <c r="A48" s="260"/>
      <c r="B48" s="261"/>
      <c r="C48" s="264" t="s">
        <v>462</v>
      </c>
      <c r="D48" s="265">
        <v>434914</v>
      </c>
      <c r="E48" s="265">
        <v>434560</v>
      </c>
      <c r="F48" s="265">
        <v>433200</v>
      </c>
      <c r="G48" s="266">
        <f t="shared" si="6"/>
        <v>-1360</v>
      </c>
      <c r="H48" s="163">
        <f t="shared" si="7"/>
        <v>-3.1296023564064803E-3</v>
      </c>
      <c r="I48" s="265">
        <v>445232</v>
      </c>
      <c r="J48" s="265">
        <v>445958</v>
      </c>
      <c r="K48" s="265">
        <v>445200</v>
      </c>
      <c r="L48" s="266">
        <f t="shared" si="8"/>
        <v>-758</v>
      </c>
      <c r="M48" s="163">
        <f t="shared" si="9"/>
        <v>-1.6997116320370976E-3</v>
      </c>
      <c r="N48" s="265">
        <v>347342.72</v>
      </c>
      <c r="O48" s="265">
        <v>347594.6</v>
      </c>
      <c r="P48" s="265">
        <v>347400</v>
      </c>
      <c r="Q48" s="266">
        <f t="shared" si="10"/>
        <v>-194.59999999997672</v>
      </c>
      <c r="R48" s="163">
        <f t="shared" si="11"/>
        <v>-5.5984759256897754E-4</v>
      </c>
      <c r="S48" s="179"/>
    </row>
    <row r="49" spans="1:22" x14ac:dyDescent="0.25">
      <c r="A49" s="260"/>
      <c r="B49" s="261"/>
      <c r="C49" s="264" t="s">
        <v>461</v>
      </c>
      <c r="D49" s="265">
        <v>364364</v>
      </c>
      <c r="E49" s="265">
        <v>365757</v>
      </c>
      <c r="F49" s="265">
        <v>365100</v>
      </c>
      <c r="G49" s="266">
        <f t="shared" si="6"/>
        <v>-657</v>
      </c>
      <c r="H49" s="163">
        <f t="shared" si="7"/>
        <v>-1.7962745757429113E-3</v>
      </c>
      <c r="I49" s="265">
        <v>376427</v>
      </c>
      <c r="J49" s="265">
        <v>378397</v>
      </c>
      <c r="K49" s="265">
        <v>378100</v>
      </c>
      <c r="L49" s="266">
        <f t="shared" si="8"/>
        <v>-297</v>
      </c>
      <c r="M49" s="163">
        <f t="shared" si="9"/>
        <v>-7.848899436306313E-4</v>
      </c>
      <c r="N49" s="265">
        <v>294403.78999999998</v>
      </c>
      <c r="O49" s="265">
        <v>295360.46999999997</v>
      </c>
      <c r="P49" s="265">
        <v>296500</v>
      </c>
      <c r="Q49" s="266">
        <f t="shared" si="10"/>
        <v>1139.5300000000279</v>
      </c>
      <c r="R49" s="163">
        <f t="shared" si="11"/>
        <v>3.8580992236368935E-3</v>
      </c>
      <c r="S49" s="179"/>
    </row>
    <row r="50" spans="1:22" x14ac:dyDescent="0.25">
      <c r="A50" s="267"/>
      <c r="B50" s="268"/>
      <c r="C50" s="264" t="s">
        <v>460</v>
      </c>
      <c r="D50" s="265">
        <v>72487</v>
      </c>
      <c r="E50" s="265">
        <v>72626</v>
      </c>
      <c r="F50" s="265">
        <v>72800</v>
      </c>
      <c r="G50" s="266">
        <f t="shared" si="6"/>
        <v>174</v>
      </c>
      <c r="H50" s="163">
        <f t="shared" si="7"/>
        <v>2.3958362019111611E-3</v>
      </c>
      <c r="I50" s="265">
        <v>74915</v>
      </c>
      <c r="J50" s="265">
        <v>75199</v>
      </c>
      <c r="K50" s="265">
        <v>75600</v>
      </c>
      <c r="L50" s="266">
        <f t="shared" si="8"/>
        <v>401</v>
      </c>
      <c r="M50" s="163">
        <f t="shared" si="9"/>
        <v>5.3325177196505277E-3</v>
      </c>
      <c r="N50" s="265">
        <v>57010.53</v>
      </c>
      <c r="O50" s="265">
        <v>57342.01</v>
      </c>
      <c r="P50" s="265">
        <v>57600</v>
      </c>
      <c r="Q50" s="266">
        <f t="shared" si="10"/>
        <v>257.98999999999796</v>
      </c>
      <c r="R50" s="163">
        <f t="shared" si="11"/>
        <v>4.4991446933931676E-3</v>
      </c>
      <c r="S50" s="182"/>
    </row>
    <row r="51" spans="1:22" x14ac:dyDescent="0.25">
      <c r="A51" s="267"/>
      <c r="B51" s="268"/>
      <c r="C51" s="264" t="s">
        <v>459</v>
      </c>
      <c r="D51" s="265">
        <v>177317</v>
      </c>
      <c r="E51" s="265">
        <v>177275</v>
      </c>
      <c r="F51" s="265">
        <v>177100</v>
      </c>
      <c r="G51" s="266">
        <f t="shared" si="6"/>
        <v>-175</v>
      </c>
      <c r="H51" s="163">
        <f t="shared" si="7"/>
        <v>-9.871668311944718E-4</v>
      </c>
      <c r="I51" s="265">
        <v>182510</v>
      </c>
      <c r="J51" s="265">
        <v>182694</v>
      </c>
      <c r="K51" s="265">
        <v>182900</v>
      </c>
      <c r="L51" s="266">
        <f t="shared" si="8"/>
        <v>206</v>
      </c>
      <c r="M51" s="163">
        <f t="shared" si="9"/>
        <v>1.127568502523345E-3</v>
      </c>
      <c r="N51" s="265">
        <v>145735.04999999999</v>
      </c>
      <c r="O51" s="265">
        <v>145770.87</v>
      </c>
      <c r="P51" s="265">
        <v>145600</v>
      </c>
      <c r="Q51" s="266">
        <f t="shared" si="10"/>
        <v>-170.86999999999534</v>
      </c>
      <c r="R51" s="163">
        <f t="shared" si="11"/>
        <v>-1.1721820690237723E-3</v>
      </c>
      <c r="S51" s="179"/>
    </row>
    <row r="52" spans="1:22" ht="4.2" customHeight="1" x14ac:dyDescent="0.25">
      <c r="A52" s="269"/>
      <c r="B52" s="270"/>
      <c r="C52" s="271"/>
      <c r="D52" s="272"/>
      <c r="E52" s="272"/>
      <c r="F52" s="272"/>
      <c r="G52" s="273">
        <f t="shared" si="6"/>
        <v>0</v>
      </c>
      <c r="H52" s="183" t="e">
        <f t="shared" si="7"/>
        <v>#DIV/0!</v>
      </c>
      <c r="I52" s="272"/>
      <c r="J52" s="272"/>
      <c r="K52" s="272"/>
      <c r="L52" s="273">
        <f t="shared" si="8"/>
        <v>0</v>
      </c>
      <c r="M52" s="183" t="e">
        <f t="shared" si="9"/>
        <v>#DIV/0!</v>
      </c>
      <c r="N52" s="272"/>
      <c r="O52" s="272"/>
      <c r="P52" s="272"/>
      <c r="Q52" s="273">
        <f t="shared" si="10"/>
        <v>0</v>
      </c>
      <c r="R52" s="183" t="e">
        <f t="shared" si="11"/>
        <v>#DIV/0!</v>
      </c>
      <c r="S52" s="179"/>
    </row>
    <row r="53" spans="1:22" ht="3" customHeight="1" x14ac:dyDescent="0.25">
      <c r="A53" s="274"/>
      <c r="B53" s="275"/>
      <c r="C53" s="276"/>
      <c r="D53" s="277"/>
      <c r="E53" s="277"/>
      <c r="F53" s="277"/>
      <c r="G53" s="278">
        <f t="shared" si="6"/>
        <v>0</v>
      </c>
      <c r="H53" s="184" t="e">
        <f t="shared" si="7"/>
        <v>#DIV/0!</v>
      </c>
      <c r="I53" s="277"/>
      <c r="J53" s="277"/>
      <c r="K53" s="277"/>
      <c r="L53" s="278">
        <f t="shared" si="8"/>
        <v>0</v>
      </c>
      <c r="M53" s="184" t="e">
        <f t="shared" si="9"/>
        <v>#DIV/0!</v>
      </c>
      <c r="N53" s="277"/>
      <c r="O53" s="277"/>
      <c r="P53" s="277"/>
      <c r="Q53" s="278">
        <f t="shared" si="10"/>
        <v>0</v>
      </c>
      <c r="R53" s="184" t="e">
        <f t="shared" si="11"/>
        <v>#DIV/0!</v>
      </c>
      <c r="S53" s="182"/>
      <c r="T53" s="78"/>
      <c r="U53" s="78"/>
      <c r="V53" s="78"/>
    </row>
    <row r="54" spans="1:22" ht="15.6" x14ac:dyDescent="0.3">
      <c r="A54" s="279"/>
      <c r="B54" s="629" t="s">
        <v>458</v>
      </c>
      <c r="C54" s="630"/>
      <c r="D54" s="282">
        <f>SUM(D46,D40,D39)</f>
        <v>4028849</v>
      </c>
      <c r="E54" s="282">
        <f>SUM(E46,E40,E39)</f>
        <v>4033278</v>
      </c>
      <c r="F54" s="282">
        <f>SUM(F46,F40,F39)</f>
        <v>4029000</v>
      </c>
      <c r="G54" s="283">
        <f t="shared" si="6"/>
        <v>-4278</v>
      </c>
      <c r="H54" s="125">
        <f t="shared" si="7"/>
        <v>-1.0606757084436033E-3</v>
      </c>
      <c r="I54" s="282">
        <f>SUM(I46,I40,I39)</f>
        <v>4176944</v>
      </c>
      <c r="J54" s="282">
        <f>SUM(J46,J40,J39)</f>
        <v>4187482</v>
      </c>
      <c r="K54" s="282">
        <f>SUM(K46,K40,K39)</f>
        <v>4189500</v>
      </c>
      <c r="L54" s="283">
        <f t="shared" si="8"/>
        <v>2018</v>
      </c>
      <c r="M54" s="125">
        <f t="shared" si="9"/>
        <v>4.8191251926575445E-4</v>
      </c>
      <c r="N54" s="282">
        <f>SUM(N46,N40,N39)</f>
        <v>3335027.3999999994</v>
      </c>
      <c r="O54" s="282">
        <f>SUM(O46,O40,O39)</f>
        <v>3335533.7199999997</v>
      </c>
      <c r="P54" s="282">
        <f>SUM(P46,P40,P39)</f>
        <v>3341000</v>
      </c>
      <c r="Q54" s="283">
        <f t="shared" si="10"/>
        <v>5466.2800000002608</v>
      </c>
      <c r="R54" s="125">
        <f t="shared" si="11"/>
        <v>1.6388022004467282E-3</v>
      </c>
      <c r="S54" s="133"/>
    </row>
    <row r="55" spans="1:22" ht="16.8" x14ac:dyDescent="0.3">
      <c r="A55" s="279"/>
      <c r="B55" s="458"/>
      <c r="C55" s="457" t="s">
        <v>457</v>
      </c>
      <c r="D55" s="286">
        <v>60590</v>
      </c>
      <c r="E55" s="286">
        <v>62293</v>
      </c>
      <c r="F55" s="286">
        <v>70000</v>
      </c>
      <c r="G55" s="287">
        <f t="shared" si="6"/>
        <v>7707</v>
      </c>
      <c r="H55" s="185">
        <f t="shared" si="7"/>
        <v>0.12372176649061692</v>
      </c>
      <c r="I55" s="286">
        <v>61297</v>
      </c>
      <c r="J55" s="286">
        <v>63030</v>
      </c>
      <c r="K55" s="286">
        <v>70900</v>
      </c>
      <c r="L55" s="287">
        <f t="shared" si="8"/>
        <v>7870</v>
      </c>
      <c r="M55" s="185">
        <f t="shared" si="9"/>
        <v>0.12486117721719817</v>
      </c>
      <c r="N55" s="286">
        <v>50139.839999999997</v>
      </c>
      <c r="O55" s="286">
        <v>51240</v>
      </c>
      <c r="P55" s="286">
        <v>57500</v>
      </c>
      <c r="Q55" s="287">
        <f t="shared" si="10"/>
        <v>6260</v>
      </c>
      <c r="R55" s="185">
        <f t="shared" si="11"/>
        <v>0.12217017954722872</v>
      </c>
      <c r="S55" s="126"/>
    </row>
    <row r="56" spans="1:22" s="78" customFormat="1" ht="15.6" x14ac:dyDescent="0.3">
      <c r="A56" s="279"/>
      <c r="B56" s="458"/>
      <c r="C56" s="457" t="s">
        <v>303</v>
      </c>
      <c r="D56" s="286">
        <v>10665</v>
      </c>
      <c r="E56" s="286">
        <v>11337</v>
      </c>
      <c r="F56" s="286">
        <v>13000</v>
      </c>
      <c r="G56" s="287">
        <f t="shared" si="6"/>
        <v>1663</v>
      </c>
      <c r="H56" s="185">
        <f t="shared" si="7"/>
        <v>0.14668783628825968</v>
      </c>
      <c r="I56" s="286">
        <v>10738</v>
      </c>
      <c r="J56" s="286">
        <v>11424</v>
      </c>
      <c r="K56" s="286">
        <v>13100</v>
      </c>
      <c r="L56" s="287">
        <f t="shared" si="8"/>
        <v>1676</v>
      </c>
      <c r="M56" s="185">
        <f t="shared" si="9"/>
        <v>0.14670868347338936</v>
      </c>
      <c r="N56" s="286">
        <v>9507.06</v>
      </c>
      <c r="O56" s="286">
        <v>9838.2099999999991</v>
      </c>
      <c r="P56" s="286">
        <v>11100</v>
      </c>
      <c r="Q56" s="287">
        <f t="shared" si="10"/>
        <v>1261.7900000000009</v>
      </c>
      <c r="R56" s="185">
        <f t="shared" si="11"/>
        <v>0.12825402181900986</v>
      </c>
      <c r="S56" s="186"/>
    </row>
    <row r="57" spans="1:22" s="78" customFormat="1" ht="16.2" x14ac:dyDescent="0.25">
      <c r="A57" s="279"/>
      <c r="B57" s="280"/>
      <c r="C57" s="457" t="s">
        <v>456</v>
      </c>
      <c r="D57" s="286">
        <v>27102</v>
      </c>
      <c r="E57" s="286">
        <v>26218</v>
      </c>
      <c r="F57" s="286">
        <v>17000</v>
      </c>
      <c r="G57" s="287">
        <f t="shared" si="6"/>
        <v>-9218</v>
      </c>
      <c r="H57" s="185">
        <f t="shared" si="7"/>
        <v>-0.35159051033641009</v>
      </c>
      <c r="I57" s="286">
        <v>27614</v>
      </c>
      <c r="J57" s="286">
        <v>26744</v>
      </c>
      <c r="K57" s="286">
        <v>17500</v>
      </c>
      <c r="L57" s="287">
        <f t="shared" si="8"/>
        <v>-9244</v>
      </c>
      <c r="M57" s="185">
        <f t="shared" si="9"/>
        <v>-0.34564762189650017</v>
      </c>
      <c r="N57" s="286">
        <v>21419.58</v>
      </c>
      <c r="O57" s="286">
        <v>20531.93</v>
      </c>
      <c r="P57" s="286">
        <v>13400</v>
      </c>
      <c r="Q57" s="287">
        <f t="shared" si="10"/>
        <v>-7131.93</v>
      </c>
      <c r="R57" s="185">
        <f t="shared" si="11"/>
        <v>-0.34735799313556981</v>
      </c>
      <c r="S57" s="186"/>
    </row>
    <row r="58" spans="1:22" s="78" customFormat="1" ht="15.6" x14ac:dyDescent="0.3">
      <c r="A58" s="289"/>
      <c r="B58" s="631" t="s">
        <v>407</v>
      </c>
      <c r="C58" s="630"/>
      <c r="D58" s="282">
        <f>SUM(D54:D57)</f>
        <v>4127206</v>
      </c>
      <c r="E58" s="282">
        <f>SUM(E54:E57)</f>
        <v>4133126</v>
      </c>
      <c r="F58" s="282">
        <f>SUM(F54:F57)</f>
        <v>4129000</v>
      </c>
      <c r="G58" s="283">
        <f t="shared" si="6"/>
        <v>-4126</v>
      </c>
      <c r="H58" s="125">
        <f t="shared" si="7"/>
        <v>-9.9827588125791481E-4</v>
      </c>
      <c r="I58" s="282">
        <f>SUM(I54:I57)</f>
        <v>4276593</v>
      </c>
      <c r="J58" s="282">
        <f>SUM(J54:J57)</f>
        <v>4288680</v>
      </c>
      <c r="K58" s="282">
        <f>SUM(K54:K57)</f>
        <v>4291000</v>
      </c>
      <c r="L58" s="283">
        <f t="shared" si="8"/>
        <v>2320</v>
      </c>
      <c r="M58" s="125">
        <f t="shared" si="9"/>
        <v>5.4095898971245231E-4</v>
      </c>
      <c r="N58" s="282">
        <f>SUM(N54:N57)</f>
        <v>3416093.8799999994</v>
      </c>
      <c r="O58" s="282">
        <f>SUM(O54:O57)</f>
        <v>3417143.86</v>
      </c>
      <c r="P58" s="282">
        <f>SUM(P54:P57)</f>
        <v>3423000</v>
      </c>
      <c r="Q58" s="283">
        <f t="shared" si="10"/>
        <v>5856.1400000001304</v>
      </c>
      <c r="R58" s="125">
        <f t="shared" si="11"/>
        <v>1.7137528415324401E-3</v>
      </c>
      <c r="S58" s="182"/>
    </row>
    <row r="59" spans="1:22" ht="4.2" customHeight="1" thickBot="1" x14ac:dyDescent="0.3">
      <c r="A59" s="290"/>
      <c r="B59" s="291"/>
      <c r="C59" s="292"/>
      <c r="D59" s="293"/>
      <c r="E59" s="293"/>
      <c r="F59" s="293"/>
      <c r="G59" s="294"/>
      <c r="H59" s="141"/>
      <c r="I59" s="293"/>
      <c r="J59" s="293"/>
      <c r="K59" s="293"/>
      <c r="L59" s="294"/>
      <c r="M59" s="141"/>
      <c r="N59" s="293"/>
      <c r="O59" s="293"/>
      <c r="P59" s="293"/>
      <c r="Q59" s="294"/>
      <c r="R59" s="141"/>
      <c r="S59" s="142"/>
    </row>
    <row r="60" spans="1:22" ht="16.2" thickTop="1" x14ac:dyDescent="0.3">
      <c r="B60" s="295" t="s">
        <v>455</v>
      </c>
      <c r="C60" s="144"/>
      <c r="D60" s="143"/>
      <c r="E60" s="143"/>
      <c r="F60" s="143"/>
      <c r="G60" s="143"/>
      <c r="H60" s="143"/>
      <c r="I60" s="143"/>
      <c r="J60" s="143"/>
      <c r="K60" s="143"/>
      <c r="N60" s="143"/>
      <c r="O60" s="143"/>
      <c r="P60" s="143"/>
    </row>
    <row r="61" spans="1:22" ht="15.6" x14ac:dyDescent="0.3">
      <c r="B61" s="295" t="s">
        <v>454</v>
      </c>
      <c r="C61" s="144"/>
      <c r="D61" s="545"/>
      <c r="E61" s="545"/>
      <c r="F61" s="545"/>
      <c r="G61" s="545"/>
      <c r="H61" s="545"/>
      <c r="I61" s="545"/>
      <c r="J61" s="545"/>
      <c r="K61" s="545"/>
      <c r="L61" s="545"/>
      <c r="M61" s="545"/>
      <c r="N61" s="545"/>
      <c r="O61" s="545"/>
      <c r="P61" s="545"/>
      <c r="Q61" s="545"/>
      <c r="R61" s="545"/>
    </row>
  </sheetData>
  <mergeCells count="21">
    <mergeCell ref="B27:C27"/>
    <mergeCell ref="D3:R3"/>
    <mergeCell ref="A4:C4"/>
    <mergeCell ref="A5:C7"/>
    <mergeCell ref="D5:H5"/>
    <mergeCell ref="I5:M5"/>
    <mergeCell ref="N5:R5"/>
    <mergeCell ref="G6:H6"/>
    <mergeCell ref="L6:M6"/>
    <mergeCell ref="Q6:R6"/>
    <mergeCell ref="Q37:R37"/>
    <mergeCell ref="B54:C54"/>
    <mergeCell ref="B58:C58"/>
    <mergeCell ref="D34:R34"/>
    <mergeCell ref="K35:M35"/>
    <mergeCell ref="A36:C38"/>
    <mergeCell ref="D36:H36"/>
    <mergeCell ref="I36:M36"/>
    <mergeCell ref="N36:R36"/>
    <mergeCell ref="G37:H37"/>
    <mergeCell ref="L37:M37"/>
  </mergeCells>
  <hyperlinks>
    <hyperlink ref="A1" location="'tabel Shrt - overzicht'!A1" display="Terug lijst van de tabellen" xr:uid="{7235DB7D-5CBB-4B94-B372-651C8D8B1F3A}"/>
    <hyperlink ref="B33" location="'Tableau Shrt - Résumé'!A1" display="Retour à l'aperçu" xr:uid="{8CFACC87-AE9F-41F1-99CB-7549E629444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AB6D-C52B-46B9-A1F0-4D4357D6EA32}">
  <sheetPr>
    <tabColor rgb="FF92D050"/>
  </sheetPr>
  <dimension ref="A1:X60"/>
  <sheetViews>
    <sheetView topLeftCell="K24" workbookViewId="0">
      <selection activeCell="R60" sqref="D59:R60"/>
    </sheetView>
  </sheetViews>
  <sheetFormatPr defaultColWidth="8.88671875" defaultRowHeight="13.8" x14ac:dyDescent="0.3"/>
  <cols>
    <col min="1" max="1" width="3.109375" style="187" customWidth="1"/>
    <col min="2" max="2" width="5.33203125" style="187" customWidth="1"/>
    <col min="3" max="3" width="18.6640625" style="187" customWidth="1"/>
    <col min="4" max="4" width="10.109375" style="187" customWidth="1"/>
    <col min="5" max="6" width="10.109375" style="188" customWidth="1"/>
    <col min="7" max="7" width="8.109375" style="188" customWidth="1"/>
    <col min="8" max="8" width="7.88671875" style="188" customWidth="1"/>
    <col min="9" max="11" width="10.109375" style="188" customWidth="1"/>
    <col min="12" max="12" width="8.109375" style="187" customWidth="1"/>
    <col min="13" max="13" width="7.88671875" style="187" customWidth="1"/>
    <col min="14" max="14" width="10.109375" style="187" customWidth="1"/>
    <col min="15" max="16" width="10.109375" style="188" customWidth="1"/>
    <col min="17" max="17" width="8.109375" style="187" customWidth="1"/>
    <col min="18" max="18" width="7.88671875" style="187" customWidth="1"/>
    <col min="19" max="19" width="8.88671875" style="187"/>
    <col min="20" max="20" width="12.88671875" style="187" customWidth="1"/>
    <col min="21" max="21" width="10.6640625" style="187" bestFit="1" customWidth="1"/>
    <col min="22" max="22" width="10.6640625" style="187" customWidth="1"/>
    <col min="23" max="16384" width="8.88671875" style="187"/>
  </cols>
  <sheetData>
    <row r="1" spans="1:21" ht="14.4" x14ac:dyDescent="0.3">
      <c r="A1" s="147" t="s">
        <v>47</v>
      </c>
    </row>
    <row r="2" spans="1:21" s="189" customFormat="1" ht="20.399999999999999" x14ac:dyDescent="0.35">
      <c r="B2" s="190"/>
      <c r="C2" s="190"/>
      <c r="D2"/>
      <c r="E2"/>
      <c r="F2"/>
      <c r="G2" s="343"/>
      <c r="H2" s="99"/>
      <c r="I2"/>
      <c r="J2"/>
      <c r="K2"/>
      <c r="L2" s="343"/>
      <c r="M2" s="98"/>
      <c r="N2"/>
      <c r="O2"/>
      <c r="P2"/>
    </row>
    <row r="3" spans="1:21" ht="15.6" x14ac:dyDescent="0.3">
      <c r="A3" s="187" t="s">
        <v>73</v>
      </c>
      <c r="B3" s="148"/>
      <c r="C3" s="148"/>
      <c r="D3" s="148"/>
      <c r="E3" s="614" t="s">
        <v>74</v>
      </c>
      <c r="F3" s="614"/>
      <c r="G3" s="614"/>
      <c r="H3" s="614"/>
      <c r="I3" s="614"/>
      <c r="J3" s="614"/>
      <c r="K3" s="614"/>
      <c r="L3" s="614"/>
      <c r="M3" s="614"/>
      <c r="N3" s="614"/>
      <c r="O3" s="614"/>
      <c r="P3" s="614"/>
      <c r="Q3" s="614"/>
      <c r="R3" s="614"/>
    </row>
    <row r="4" spans="1:21" x14ac:dyDescent="0.3">
      <c r="A4" s="615"/>
      <c r="B4" s="615"/>
      <c r="C4" s="615"/>
      <c r="D4" s="149"/>
      <c r="E4" s="149"/>
      <c r="F4" s="149"/>
      <c r="G4" s="149"/>
      <c r="H4" s="149"/>
      <c r="I4" s="149"/>
      <c r="J4" s="149"/>
      <c r="K4" s="149"/>
      <c r="O4" s="149"/>
      <c r="P4" s="149"/>
    </row>
    <row r="5" spans="1:21" ht="14.4" thickBot="1" x14ac:dyDescent="0.35">
      <c r="B5" s="192"/>
      <c r="C5" s="193"/>
      <c r="D5" s="193"/>
      <c r="E5" s="187"/>
      <c r="G5" s="194"/>
      <c r="H5" s="194"/>
      <c r="I5" s="194"/>
      <c r="J5" s="187"/>
      <c r="K5" s="616"/>
      <c r="L5" s="616"/>
      <c r="M5" s="616"/>
      <c r="N5" s="195"/>
      <c r="O5" s="187"/>
      <c r="P5" s="194"/>
      <c r="Q5" s="194"/>
      <c r="R5" s="194"/>
      <c r="S5" s="188"/>
    </row>
    <row r="6" spans="1:21" ht="14.4" thickTop="1" x14ac:dyDescent="0.3">
      <c r="A6" s="571" t="s">
        <v>159</v>
      </c>
      <c r="B6" s="572"/>
      <c r="C6" s="573"/>
      <c r="D6" s="620" t="s">
        <v>50</v>
      </c>
      <c r="E6" s="621"/>
      <c r="F6" s="621"/>
      <c r="G6" s="621"/>
      <c r="H6" s="622"/>
      <c r="I6" s="623" t="s">
        <v>51</v>
      </c>
      <c r="J6" s="624"/>
      <c r="K6" s="624"/>
      <c r="L6" s="624"/>
      <c r="M6" s="625"/>
      <c r="N6" s="620" t="s">
        <v>52</v>
      </c>
      <c r="O6" s="621"/>
      <c r="P6" s="621"/>
      <c r="Q6" s="621"/>
      <c r="R6" s="622"/>
      <c r="S6" s="188"/>
    </row>
    <row r="7" spans="1:21" s="199" customFormat="1" ht="27.6" x14ac:dyDescent="0.25">
      <c r="A7" s="574"/>
      <c r="B7" s="575"/>
      <c r="C7" s="576"/>
      <c r="D7" s="107" t="s">
        <v>536</v>
      </c>
      <c r="E7" s="108" t="s">
        <v>537</v>
      </c>
      <c r="F7" s="109" t="s">
        <v>538</v>
      </c>
      <c r="G7" s="564" t="s">
        <v>53</v>
      </c>
      <c r="H7" s="565"/>
      <c r="I7" s="107" t="s">
        <v>536</v>
      </c>
      <c r="J7" s="108" t="s">
        <v>537</v>
      </c>
      <c r="K7" s="109" t="s">
        <v>538</v>
      </c>
      <c r="L7" s="564" t="s">
        <v>53</v>
      </c>
      <c r="M7" s="565"/>
      <c r="N7" s="107" t="s">
        <v>536</v>
      </c>
      <c r="O7" s="108" t="s">
        <v>537</v>
      </c>
      <c r="P7" s="109" t="s">
        <v>538</v>
      </c>
      <c r="Q7" s="564" t="s">
        <v>53</v>
      </c>
      <c r="R7" s="565"/>
      <c r="S7" s="198"/>
    </row>
    <row r="8" spans="1:21" ht="28.2" thickBot="1" x14ac:dyDescent="0.35">
      <c r="A8" s="577"/>
      <c r="B8" s="578"/>
      <c r="C8" s="579"/>
      <c r="D8" s="200" t="s">
        <v>54</v>
      </c>
      <c r="E8" s="201" t="s">
        <v>54</v>
      </c>
      <c r="F8" s="202" t="s">
        <v>54</v>
      </c>
      <c r="G8" s="203" t="s">
        <v>54</v>
      </c>
      <c r="H8" s="204" t="s">
        <v>55</v>
      </c>
      <c r="I8" s="200" t="s">
        <v>54</v>
      </c>
      <c r="J8" s="201" t="s">
        <v>54</v>
      </c>
      <c r="K8" s="202" t="s">
        <v>54</v>
      </c>
      <c r="L8" s="203" t="s">
        <v>54</v>
      </c>
      <c r="M8" s="204" t="s">
        <v>55</v>
      </c>
      <c r="N8" s="200" t="s">
        <v>54</v>
      </c>
      <c r="O8" s="201" t="s">
        <v>54</v>
      </c>
      <c r="P8" s="202" t="s">
        <v>54</v>
      </c>
      <c r="Q8" s="205" t="s">
        <v>56</v>
      </c>
      <c r="R8" s="204" t="s">
        <v>55</v>
      </c>
      <c r="S8" s="206"/>
    </row>
    <row r="9" spans="1:21" ht="16.2" thickTop="1" x14ac:dyDescent="0.3">
      <c r="A9" s="207" t="s">
        <v>75</v>
      </c>
      <c r="C9" s="248"/>
      <c r="D9" s="296">
        <v>3004863</v>
      </c>
      <c r="E9" s="296">
        <v>3007173</v>
      </c>
      <c r="F9" s="296">
        <v>3001500</v>
      </c>
      <c r="G9" s="297">
        <f t="shared" ref="G9:G15" si="0">F9-E9</f>
        <v>-5673</v>
      </c>
      <c r="H9" s="164">
        <f t="shared" ref="H9:H15" si="1">G9/E9</f>
        <v>-1.8864894038354294E-3</v>
      </c>
      <c r="I9" s="296">
        <v>3123388</v>
      </c>
      <c r="J9" s="296">
        <v>3132066</v>
      </c>
      <c r="K9" s="296">
        <v>3133500</v>
      </c>
      <c r="L9" s="297">
        <f t="shared" ref="L9:L15" si="2">K9-J9</f>
        <v>1434</v>
      </c>
      <c r="M9" s="164">
        <f t="shared" ref="M9:M15" si="3">L9/J9</f>
        <v>4.5784475806065391E-4</v>
      </c>
      <c r="N9" s="296">
        <v>2445306.9</v>
      </c>
      <c r="O9" s="296">
        <v>2446805.48</v>
      </c>
      <c r="P9" s="296">
        <v>2445500</v>
      </c>
      <c r="Q9" s="297">
        <f t="shared" ref="Q9:Q15" si="4">P9-O9</f>
        <v>-1305.4799999999814</v>
      </c>
      <c r="R9" s="164">
        <f t="shared" ref="R9:R15" si="5">Q9/O9</f>
        <v>-5.3354466085304888E-4</v>
      </c>
      <c r="S9" s="150"/>
      <c r="U9" s="152"/>
    </row>
    <row r="10" spans="1:21" x14ac:dyDescent="0.25">
      <c r="A10" s="231"/>
      <c r="B10" s="298" t="s">
        <v>76</v>
      </c>
      <c r="C10" s="235"/>
      <c r="D10" s="124">
        <v>1923217</v>
      </c>
      <c r="E10" s="124">
        <v>1906312</v>
      </c>
      <c r="F10" s="124">
        <v>1892100</v>
      </c>
      <c r="G10" s="232">
        <f t="shared" si="0"/>
        <v>-14212</v>
      </c>
      <c r="H10" s="162">
        <f t="shared" si="1"/>
        <v>-7.4552329314403936E-3</v>
      </c>
      <c r="I10" s="124">
        <v>1924913</v>
      </c>
      <c r="J10" s="124">
        <v>1907968</v>
      </c>
      <c r="K10" s="124">
        <v>1894000</v>
      </c>
      <c r="L10" s="232">
        <f t="shared" si="2"/>
        <v>-13968</v>
      </c>
      <c r="M10" s="162">
        <f t="shared" si="3"/>
        <v>-7.3208774989936935E-3</v>
      </c>
      <c r="N10" s="124">
        <v>1751471.17</v>
      </c>
      <c r="O10" s="124">
        <v>1741082.75</v>
      </c>
      <c r="P10" s="124">
        <v>1731000</v>
      </c>
      <c r="Q10" s="232">
        <f t="shared" si="4"/>
        <v>-10082.75</v>
      </c>
      <c r="R10" s="162">
        <f t="shared" si="5"/>
        <v>-5.7910802918471277E-3</v>
      </c>
      <c r="S10" s="150"/>
    </row>
    <row r="11" spans="1:21" x14ac:dyDescent="0.25">
      <c r="A11" s="231"/>
      <c r="B11" s="298" t="s">
        <v>77</v>
      </c>
      <c r="C11" s="235"/>
      <c r="D11" s="124">
        <v>943161</v>
      </c>
      <c r="E11" s="124">
        <v>953382</v>
      </c>
      <c r="F11" s="124">
        <v>959100</v>
      </c>
      <c r="G11" s="232">
        <f t="shared" si="0"/>
        <v>5718</v>
      </c>
      <c r="H11" s="162">
        <f t="shared" si="1"/>
        <v>5.9975959269212131E-3</v>
      </c>
      <c r="I11" s="124">
        <v>984388</v>
      </c>
      <c r="J11" s="124">
        <v>993277</v>
      </c>
      <c r="K11" s="124">
        <v>997100</v>
      </c>
      <c r="L11" s="232">
        <f t="shared" si="2"/>
        <v>3823</v>
      </c>
      <c r="M11" s="162">
        <f t="shared" si="3"/>
        <v>3.8488759933029758E-3</v>
      </c>
      <c r="N11" s="124">
        <v>577553.1</v>
      </c>
      <c r="O11" s="124">
        <v>585195.64</v>
      </c>
      <c r="P11" s="124">
        <v>593600</v>
      </c>
      <c r="Q11" s="232">
        <f t="shared" si="4"/>
        <v>8404.359999999986</v>
      </c>
      <c r="R11" s="162">
        <f t="shared" si="5"/>
        <v>1.4361624430421228E-2</v>
      </c>
      <c r="S11" s="151"/>
    </row>
    <row r="12" spans="1:21" x14ac:dyDescent="0.25">
      <c r="A12" s="231"/>
      <c r="B12" s="197"/>
      <c r="C12" s="235" t="s">
        <v>78</v>
      </c>
      <c r="D12" s="138">
        <v>74642</v>
      </c>
      <c r="E12" s="138">
        <v>73510</v>
      </c>
      <c r="F12" s="138">
        <v>72300</v>
      </c>
      <c r="G12" s="265">
        <f t="shared" si="0"/>
        <v>-1210</v>
      </c>
      <c r="H12" s="163">
        <f t="shared" si="1"/>
        <v>-1.6460345531220243E-2</v>
      </c>
      <c r="I12" s="138">
        <v>102639</v>
      </c>
      <c r="J12" s="138">
        <v>100203</v>
      </c>
      <c r="K12" s="138">
        <v>97800</v>
      </c>
      <c r="L12" s="265">
        <f t="shared" si="2"/>
        <v>-2403</v>
      </c>
      <c r="M12" s="163">
        <f t="shared" si="3"/>
        <v>-2.3981317924613034E-2</v>
      </c>
      <c r="N12" s="138">
        <v>29544.63</v>
      </c>
      <c r="O12" s="138">
        <v>29010.97</v>
      </c>
      <c r="P12" s="138">
        <v>28500</v>
      </c>
      <c r="Q12" s="265">
        <f t="shared" si="4"/>
        <v>-510.97000000000116</v>
      </c>
      <c r="R12" s="163">
        <f t="shared" si="5"/>
        <v>-1.7612992602453525E-2</v>
      </c>
      <c r="S12" s="153"/>
    </row>
    <row r="13" spans="1:21" x14ac:dyDescent="0.25">
      <c r="A13" s="231"/>
      <c r="B13" s="197"/>
      <c r="C13" s="235" t="s">
        <v>79</v>
      </c>
      <c r="D13" s="138">
        <v>259853</v>
      </c>
      <c r="E13" s="138">
        <v>254625</v>
      </c>
      <c r="F13" s="138">
        <v>252000</v>
      </c>
      <c r="G13" s="265">
        <f t="shared" si="0"/>
        <v>-2625</v>
      </c>
      <c r="H13" s="163">
        <f t="shared" si="1"/>
        <v>-1.0309278350515464E-2</v>
      </c>
      <c r="I13" s="138">
        <v>270900</v>
      </c>
      <c r="J13" s="138">
        <v>265466</v>
      </c>
      <c r="K13" s="138">
        <v>262300</v>
      </c>
      <c r="L13" s="265">
        <f t="shared" si="2"/>
        <v>-3166</v>
      </c>
      <c r="M13" s="163">
        <f t="shared" si="3"/>
        <v>-1.1926197705167516E-2</v>
      </c>
      <c r="N13" s="138">
        <v>126501.68</v>
      </c>
      <c r="O13" s="138">
        <v>123748.23</v>
      </c>
      <c r="P13" s="138">
        <v>122600</v>
      </c>
      <c r="Q13" s="265">
        <f t="shared" si="4"/>
        <v>-1148.2299999999959</v>
      </c>
      <c r="R13" s="163">
        <f t="shared" si="5"/>
        <v>-9.2787589769970525E-3</v>
      </c>
      <c r="S13" s="153"/>
    </row>
    <row r="14" spans="1:21" x14ac:dyDescent="0.25">
      <c r="A14" s="231"/>
      <c r="B14" s="208"/>
      <c r="C14" s="235" t="s">
        <v>80</v>
      </c>
      <c r="D14" s="138">
        <v>557238</v>
      </c>
      <c r="E14" s="138">
        <v>570527</v>
      </c>
      <c r="F14" s="138">
        <v>578600</v>
      </c>
      <c r="G14" s="265">
        <f t="shared" si="0"/>
        <v>8073</v>
      </c>
      <c r="H14" s="163">
        <f t="shared" si="1"/>
        <v>1.4150075281275031E-2</v>
      </c>
      <c r="I14" s="138">
        <v>559306</v>
      </c>
      <c r="J14" s="138">
        <v>572738</v>
      </c>
      <c r="K14" s="138">
        <v>580700</v>
      </c>
      <c r="L14" s="265">
        <f t="shared" si="2"/>
        <v>7962</v>
      </c>
      <c r="M14" s="163">
        <f t="shared" si="3"/>
        <v>1.3901644381898878E-2</v>
      </c>
      <c r="N14" s="138">
        <v>394194.12</v>
      </c>
      <c r="O14" s="138">
        <v>403258.94</v>
      </c>
      <c r="P14" s="138">
        <v>413300</v>
      </c>
      <c r="Q14" s="265">
        <f t="shared" si="4"/>
        <v>10041.059999999998</v>
      </c>
      <c r="R14" s="163">
        <f t="shared" si="5"/>
        <v>2.4899782754971279E-2</v>
      </c>
      <c r="S14" s="151"/>
    </row>
    <row r="15" spans="1:21" x14ac:dyDescent="0.25">
      <c r="A15" s="231"/>
      <c r="B15" s="208"/>
      <c r="C15" s="235" t="s">
        <v>81</v>
      </c>
      <c r="D15" s="138">
        <v>51428</v>
      </c>
      <c r="E15" s="138">
        <v>54720</v>
      </c>
      <c r="F15" s="138">
        <v>56200</v>
      </c>
      <c r="G15" s="265">
        <f t="shared" si="0"/>
        <v>1480</v>
      </c>
      <c r="H15" s="163">
        <f t="shared" si="1"/>
        <v>2.7046783625730993E-2</v>
      </c>
      <c r="I15" s="138">
        <v>51543</v>
      </c>
      <c r="J15" s="138">
        <v>54870</v>
      </c>
      <c r="K15" s="138">
        <v>56300</v>
      </c>
      <c r="L15" s="265">
        <f t="shared" si="2"/>
        <v>1430</v>
      </c>
      <c r="M15" s="163">
        <f t="shared" si="3"/>
        <v>2.6061600145799162E-2</v>
      </c>
      <c r="N15" s="138">
        <v>27312.67</v>
      </c>
      <c r="O15" s="138">
        <v>29177.5</v>
      </c>
      <c r="P15" s="138">
        <v>29200</v>
      </c>
      <c r="Q15" s="265">
        <f t="shared" si="4"/>
        <v>22.5</v>
      </c>
      <c r="R15" s="163">
        <f t="shared" si="5"/>
        <v>7.7114214720246761E-4</v>
      </c>
      <c r="S15" s="153"/>
    </row>
    <row r="16" spans="1:21" ht="3" customHeight="1" x14ac:dyDescent="0.25">
      <c r="A16" s="231"/>
      <c r="B16" s="208"/>
      <c r="C16" s="209"/>
      <c r="D16" s="124"/>
      <c r="E16" s="124"/>
      <c r="F16" s="124"/>
      <c r="G16" s="232"/>
      <c r="H16" s="162"/>
      <c r="I16" s="124"/>
      <c r="J16" s="124"/>
      <c r="K16" s="124"/>
      <c r="L16" s="232"/>
      <c r="M16" s="162"/>
      <c r="N16" s="124"/>
      <c r="O16" s="124"/>
      <c r="P16" s="124"/>
      <c r="Q16" s="232"/>
      <c r="R16" s="162"/>
      <c r="S16" s="150"/>
    </row>
    <row r="17" spans="1:24" x14ac:dyDescent="0.25">
      <c r="A17" s="231"/>
      <c r="B17" s="642" t="s">
        <v>82</v>
      </c>
      <c r="C17" s="643"/>
      <c r="D17" s="124">
        <v>138485</v>
      </c>
      <c r="E17" s="124">
        <v>147479</v>
      </c>
      <c r="F17" s="124">
        <v>150300</v>
      </c>
      <c r="G17" s="232">
        <f>F17-E17</f>
        <v>2821</v>
      </c>
      <c r="H17" s="162">
        <f>G17/E17</f>
        <v>1.9128147058225239E-2</v>
      </c>
      <c r="I17" s="124">
        <v>214087</v>
      </c>
      <c r="J17" s="124">
        <v>230821</v>
      </c>
      <c r="K17" s="124">
        <v>242400</v>
      </c>
      <c r="L17" s="232">
        <f>K17-J17</f>
        <v>11579</v>
      </c>
      <c r="M17" s="162">
        <f>L17/J17</f>
        <v>5.0164413116657494E-2</v>
      </c>
      <c r="N17" s="124">
        <v>116282.62999999999</v>
      </c>
      <c r="O17" s="124">
        <v>120527.09000000001</v>
      </c>
      <c r="P17" s="124">
        <v>120900</v>
      </c>
      <c r="Q17" s="232">
        <f>P17-O17</f>
        <v>372.90999999998894</v>
      </c>
      <c r="R17" s="162">
        <f>Q17/O17</f>
        <v>3.0939932259211509E-3</v>
      </c>
      <c r="S17" s="154"/>
    </row>
    <row r="18" spans="1:24" ht="4.95" customHeight="1" x14ac:dyDescent="0.25">
      <c r="A18" s="231"/>
      <c r="B18" s="299"/>
      <c r="C18" s="300"/>
      <c r="D18" s="124"/>
      <c r="E18" s="124"/>
      <c r="F18" s="124"/>
      <c r="G18" s="232"/>
      <c r="H18" s="162"/>
      <c r="I18" s="124"/>
      <c r="J18" s="124"/>
      <c r="K18" s="124"/>
      <c r="L18" s="232"/>
      <c r="M18" s="162"/>
      <c r="N18" s="124"/>
      <c r="O18" s="124"/>
      <c r="P18" s="124"/>
      <c r="Q18" s="232"/>
      <c r="R18" s="162"/>
      <c r="S18" s="150"/>
    </row>
    <row r="19" spans="1:24" ht="15.6" x14ac:dyDescent="0.3">
      <c r="A19" s="207" t="s">
        <v>83</v>
      </c>
      <c r="B19" s="299"/>
      <c r="C19" s="300"/>
      <c r="D19" s="297">
        <v>1122343</v>
      </c>
      <c r="E19" s="297">
        <v>1125953</v>
      </c>
      <c r="F19" s="297">
        <v>1127500</v>
      </c>
      <c r="G19" s="297">
        <f t="shared" ref="G19:G25" si="6">F19-E19</f>
        <v>1547</v>
      </c>
      <c r="H19" s="165">
        <f t="shared" ref="H19:H25" si="7">G19/E19</f>
        <v>1.3739472251506058E-3</v>
      </c>
      <c r="I19" s="297">
        <v>1153205</v>
      </c>
      <c r="J19" s="297">
        <v>1156614</v>
      </c>
      <c r="K19" s="297">
        <v>1157500</v>
      </c>
      <c r="L19" s="297">
        <f t="shared" ref="L19:L25" si="8">K19-J19</f>
        <v>886</v>
      </c>
      <c r="M19" s="165">
        <f t="shared" ref="M19:M25" si="9">L19/J19</f>
        <v>7.6602911602315028E-4</v>
      </c>
      <c r="N19" s="297">
        <v>970786.98</v>
      </c>
      <c r="O19" s="297">
        <v>970338.38</v>
      </c>
      <c r="P19" s="297">
        <v>977500</v>
      </c>
      <c r="Q19" s="297">
        <f t="shared" ref="Q19:Q25" si="10">P19-O19</f>
        <v>7161.6199999999953</v>
      </c>
      <c r="R19" s="165">
        <f t="shared" ref="R19:R25" si="11">Q19/O19</f>
        <v>7.3805387353636318E-3</v>
      </c>
      <c r="S19" s="150"/>
      <c r="U19" s="152"/>
    </row>
    <row r="20" spans="1:24" x14ac:dyDescent="0.25">
      <c r="A20" s="231"/>
      <c r="B20" s="298" t="s">
        <v>76</v>
      </c>
      <c r="C20" s="235"/>
      <c r="D20" s="124">
        <v>688613</v>
      </c>
      <c r="E20" s="124">
        <v>683468</v>
      </c>
      <c r="F20" s="124">
        <v>687500</v>
      </c>
      <c r="G20" s="232">
        <f t="shared" si="6"/>
        <v>4032</v>
      </c>
      <c r="H20" s="162">
        <f t="shared" si="7"/>
        <v>5.8993252061544941E-3</v>
      </c>
      <c r="I20" s="124">
        <v>690226</v>
      </c>
      <c r="J20" s="124">
        <v>685149</v>
      </c>
      <c r="K20" s="124">
        <v>689300</v>
      </c>
      <c r="L20" s="232">
        <f t="shared" si="8"/>
        <v>4151</v>
      </c>
      <c r="M20" s="162">
        <f t="shared" si="9"/>
        <v>6.0585361724238085E-3</v>
      </c>
      <c r="N20" s="124">
        <v>653852.23</v>
      </c>
      <c r="O20" s="124">
        <v>646072.5</v>
      </c>
      <c r="P20" s="124">
        <v>654000</v>
      </c>
      <c r="Q20" s="232">
        <f t="shared" si="10"/>
        <v>7927.5</v>
      </c>
      <c r="R20" s="162">
        <f t="shared" si="11"/>
        <v>1.2270294742463113E-2</v>
      </c>
      <c r="S20" s="154"/>
    </row>
    <row r="21" spans="1:24" ht="15.6" x14ac:dyDescent="0.3">
      <c r="A21" s="231"/>
      <c r="B21" s="298" t="s">
        <v>77</v>
      </c>
      <c r="C21" s="235"/>
      <c r="D21" s="297">
        <v>433730</v>
      </c>
      <c r="E21" s="297">
        <v>442485</v>
      </c>
      <c r="F21" s="297">
        <v>440000</v>
      </c>
      <c r="G21" s="232">
        <f t="shared" si="6"/>
        <v>-2485</v>
      </c>
      <c r="H21" s="162">
        <f t="shared" si="7"/>
        <v>-5.6160095822457255E-3</v>
      </c>
      <c r="I21" s="297">
        <v>462979</v>
      </c>
      <c r="J21" s="297">
        <v>471465</v>
      </c>
      <c r="K21" s="297">
        <v>468200</v>
      </c>
      <c r="L21" s="232">
        <f t="shared" si="8"/>
        <v>-3265</v>
      </c>
      <c r="M21" s="162">
        <f t="shared" si="9"/>
        <v>-6.9252224449322854E-3</v>
      </c>
      <c r="N21" s="297">
        <v>316934.75</v>
      </c>
      <c r="O21" s="297">
        <v>324265.88</v>
      </c>
      <c r="P21" s="297">
        <v>323500</v>
      </c>
      <c r="Q21" s="232">
        <f t="shared" si="10"/>
        <v>-765.88000000000466</v>
      </c>
      <c r="R21" s="162">
        <f t="shared" si="11"/>
        <v>-2.3618889535957487E-3</v>
      </c>
      <c r="S21" s="150"/>
    </row>
    <row r="22" spans="1:24" x14ac:dyDescent="0.25">
      <c r="A22" s="231"/>
      <c r="B22" s="197"/>
      <c r="C22" s="235" t="s">
        <v>78</v>
      </c>
      <c r="D22" s="138">
        <v>65980</v>
      </c>
      <c r="E22" s="138">
        <v>67342</v>
      </c>
      <c r="F22" s="138">
        <v>66700</v>
      </c>
      <c r="G22" s="265">
        <f t="shared" si="6"/>
        <v>-642</v>
      </c>
      <c r="H22" s="163">
        <f t="shared" si="7"/>
        <v>-9.5334263906625884E-3</v>
      </c>
      <c r="I22" s="138">
        <v>89793</v>
      </c>
      <c r="J22" s="138">
        <v>91088</v>
      </c>
      <c r="K22" s="138">
        <v>89700</v>
      </c>
      <c r="L22" s="265">
        <f t="shared" si="8"/>
        <v>-1388</v>
      </c>
      <c r="M22" s="163">
        <f t="shared" si="9"/>
        <v>-1.5238011593184613E-2</v>
      </c>
      <c r="N22" s="138">
        <v>66507.28</v>
      </c>
      <c r="O22" s="138">
        <v>66798.2</v>
      </c>
      <c r="P22" s="138">
        <v>67100</v>
      </c>
      <c r="Q22" s="265">
        <f t="shared" si="10"/>
        <v>301.80000000000291</v>
      </c>
      <c r="R22" s="163">
        <f t="shared" si="11"/>
        <v>4.5180858166837265E-3</v>
      </c>
      <c r="S22" s="150"/>
    </row>
    <row r="23" spans="1:24" x14ac:dyDescent="0.25">
      <c r="A23" s="231"/>
      <c r="B23" s="197"/>
      <c r="C23" s="235" t="s">
        <v>79</v>
      </c>
      <c r="D23" s="138">
        <v>145995</v>
      </c>
      <c r="E23" s="138">
        <v>143139</v>
      </c>
      <c r="F23" s="138">
        <v>141900</v>
      </c>
      <c r="G23" s="265">
        <f t="shared" si="6"/>
        <v>-1239</v>
      </c>
      <c r="H23" s="163">
        <f t="shared" si="7"/>
        <v>-8.6559218661580693E-3</v>
      </c>
      <c r="I23" s="138">
        <v>150623</v>
      </c>
      <c r="J23" s="138">
        <v>147524</v>
      </c>
      <c r="K23" s="138">
        <v>146200</v>
      </c>
      <c r="L23" s="265">
        <f t="shared" si="8"/>
        <v>-1324</v>
      </c>
      <c r="M23" s="163">
        <f t="shared" si="9"/>
        <v>-8.9748108782299833E-3</v>
      </c>
      <c r="N23" s="138">
        <v>83520.09</v>
      </c>
      <c r="O23" s="138">
        <v>81909.89</v>
      </c>
      <c r="P23" s="138">
        <v>81700</v>
      </c>
      <c r="Q23" s="265">
        <f t="shared" si="10"/>
        <v>-209.88999999999942</v>
      </c>
      <c r="R23" s="163">
        <f t="shared" si="11"/>
        <v>-2.5624500289281238E-3</v>
      </c>
      <c r="S23" s="154"/>
      <c r="T23" s="199"/>
      <c r="U23" s="199"/>
      <c r="V23" s="199"/>
      <c r="W23" s="199"/>
      <c r="X23" s="199"/>
    </row>
    <row r="24" spans="1:24" x14ac:dyDescent="0.25">
      <c r="A24" s="231"/>
      <c r="B24" s="208"/>
      <c r="C24" s="235" t="s">
        <v>80</v>
      </c>
      <c r="D24" s="138">
        <v>211301</v>
      </c>
      <c r="E24" s="138">
        <v>220040</v>
      </c>
      <c r="F24" s="138">
        <v>218300</v>
      </c>
      <c r="G24" s="265">
        <f t="shared" si="6"/>
        <v>-1740</v>
      </c>
      <c r="H24" s="163">
        <f t="shared" si="7"/>
        <v>-7.9076531539720059E-3</v>
      </c>
      <c r="I24" s="138">
        <v>212012</v>
      </c>
      <c r="J24" s="138">
        <v>220773</v>
      </c>
      <c r="K24" s="138">
        <v>219100</v>
      </c>
      <c r="L24" s="265">
        <f t="shared" si="8"/>
        <v>-1673</v>
      </c>
      <c r="M24" s="163">
        <f t="shared" si="9"/>
        <v>-7.5779194013760737E-3</v>
      </c>
      <c r="N24" s="138">
        <v>161325.08000000002</v>
      </c>
      <c r="O24" s="138">
        <v>169049.52</v>
      </c>
      <c r="P24" s="138">
        <v>167600</v>
      </c>
      <c r="Q24" s="265">
        <f t="shared" si="10"/>
        <v>-1449.5199999999895</v>
      </c>
      <c r="R24" s="163">
        <f t="shared" si="11"/>
        <v>-8.5745289309309466E-3</v>
      </c>
      <c r="S24" s="155"/>
    </row>
    <row r="25" spans="1:24" x14ac:dyDescent="0.25">
      <c r="A25" s="231"/>
      <c r="B25" s="208"/>
      <c r="C25" s="235" t="s">
        <v>81</v>
      </c>
      <c r="D25" s="138">
        <v>10454</v>
      </c>
      <c r="E25" s="138">
        <v>11964</v>
      </c>
      <c r="F25" s="138">
        <v>13100</v>
      </c>
      <c r="G25" s="265">
        <f t="shared" si="6"/>
        <v>1136</v>
      </c>
      <c r="H25" s="163">
        <f t="shared" si="7"/>
        <v>9.4951521230357744E-2</v>
      </c>
      <c r="I25" s="138">
        <v>10551</v>
      </c>
      <c r="J25" s="138">
        <v>12080</v>
      </c>
      <c r="K25" s="138">
        <v>13200</v>
      </c>
      <c r="L25" s="265">
        <f t="shared" si="8"/>
        <v>1120</v>
      </c>
      <c r="M25" s="163">
        <f t="shared" si="9"/>
        <v>9.2715231788079472E-2</v>
      </c>
      <c r="N25" s="138">
        <v>5582.3</v>
      </c>
      <c r="O25" s="138">
        <v>6508.27</v>
      </c>
      <c r="P25" s="138">
        <v>7100</v>
      </c>
      <c r="Q25" s="265">
        <f t="shared" si="10"/>
        <v>591.72999999999956</v>
      </c>
      <c r="R25" s="163">
        <f t="shared" si="11"/>
        <v>9.0919706773074802E-2</v>
      </c>
      <c r="S25" s="154"/>
    </row>
    <row r="26" spans="1:24" s="199" customFormat="1" ht="4.2" customHeight="1" x14ac:dyDescent="0.3">
      <c r="A26" s="226"/>
      <c r="B26" s="227"/>
      <c r="C26" s="228"/>
      <c r="D26" s="229"/>
      <c r="E26" s="229"/>
      <c r="F26" s="229"/>
      <c r="G26" s="229"/>
      <c r="H26" s="166"/>
      <c r="I26" s="229"/>
      <c r="J26" s="229"/>
      <c r="K26" s="229"/>
      <c r="L26" s="229"/>
      <c r="M26" s="166"/>
      <c r="N26" s="229"/>
      <c r="O26" s="229"/>
      <c r="P26" s="229"/>
      <c r="Q26" s="229"/>
      <c r="R26" s="166"/>
      <c r="S26" s="155"/>
    </row>
    <row r="27" spans="1:24" s="199" customFormat="1" ht="4.2" customHeight="1" x14ac:dyDescent="0.3">
      <c r="A27" s="231"/>
      <c r="C27" s="209"/>
      <c r="D27" s="232"/>
      <c r="E27" s="232"/>
      <c r="F27" s="232"/>
      <c r="G27" s="232"/>
      <c r="H27" s="162"/>
      <c r="I27" s="232"/>
      <c r="J27" s="232"/>
      <c r="K27" s="232"/>
      <c r="L27" s="232"/>
      <c r="M27" s="162"/>
      <c r="N27" s="232"/>
      <c r="O27" s="232"/>
      <c r="P27" s="232"/>
      <c r="Q27" s="232"/>
      <c r="R27" s="162"/>
      <c r="S27" s="155"/>
    </row>
    <row r="28" spans="1:24" s="199" customFormat="1" ht="15.6" x14ac:dyDescent="0.3">
      <c r="A28" s="644" t="s">
        <v>15</v>
      </c>
      <c r="B28" s="614"/>
      <c r="C28" s="645"/>
      <c r="D28" s="297">
        <f>SUM(D17,D10,D11,D19)</f>
        <v>4127206</v>
      </c>
      <c r="E28" s="297">
        <f>SUM(E17,E10,E11,E19)</f>
        <v>4133126</v>
      </c>
      <c r="F28" s="297">
        <f>SUM(F17,F10,F11,F19)</f>
        <v>4129000</v>
      </c>
      <c r="G28" s="297">
        <f>F28-E28</f>
        <v>-4126</v>
      </c>
      <c r="H28" s="156">
        <f>G28/E28</f>
        <v>-9.9827588125791481E-4</v>
      </c>
      <c r="I28" s="297">
        <f>SUM(I17,I10,I11,I19)</f>
        <v>4276593</v>
      </c>
      <c r="J28" s="297">
        <f>SUM(J17,J10,J11,J19)</f>
        <v>4288680</v>
      </c>
      <c r="K28" s="297">
        <f>SUM(K17,K10,K11,K19)</f>
        <v>4291000</v>
      </c>
      <c r="L28" s="297">
        <f>K28-J28</f>
        <v>2320</v>
      </c>
      <c r="M28" s="156">
        <f>L28/J28</f>
        <v>5.4095898971245231E-4</v>
      </c>
      <c r="N28" s="297">
        <f>SUM(N17,N10,N11,N19)</f>
        <v>3416093.88</v>
      </c>
      <c r="O28" s="297">
        <f>SUM(O17,O10,O11,O19)</f>
        <v>3417143.86</v>
      </c>
      <c r="P28" s="297">
        <f>SUM(P17,P10,P11,P19)</f>
        <v>3423000</v>
      </c>
      <c r="Q28" s="297">
        <f>P28-O28</f>
        <v>5856.1400000001304</v>
      </c>
      <c r="R28" s="156">
        <f>Q28/O28</f>
        <v>1.7137528415324401E-3</v>
      </c>
      <c r="S28" s="154"/>
    </row>
    <row r="29" spans="1:24" ht="4.2" customHeight="1" thickBot="1" x14ac:dyDescent="0.35">
      <c r="A29" s="237"/>
      <c r="B29" s="238"/>
      <c r="C29" s="239"/>
      <c r="D29" s="301"/>
      <c r="E29" s="302"/>
      <c r="F29" s="302"/>
      <c r="G29" s="302"/>
      <c r="H29" s="167"/>
      <c r="I29" s="301"/>
      <c r="J29" s="302"/>
      <c r="K29" s="302"/>
      <c r="L29" s="302"/>
      <c r="M29" s="167"/>
      <c r="N29" s="301"/>
      <c r="O29" s="302"/>
      <c r="P29" s="302"/>
      <c r="Q29" s="302"/>
      <c r="R29" s="167"/>
      <c r="S29" s="224"/>
    </row>
    <row r="30" spans="1:24" ht="14.4" thickTop="1" x14ac:dyDescent="0.3">
      <c r="E30" s="258"/>
      <c r="F30" s="258"/>
      <c r="G30" s="258"/>
      <c r="H30" s="258"/>
      <c r="I30" s="258"/>
      <c r="J30" s="258"/>
      <c r="K30" s="258"/>
      <c r="O30" s="258"/>
      <c r="P30" s="258"/>
    </row>
    <row r="31" spans="1:24" s="76" customFormat="1" ht="15.6" x14ac:dyDescent="0.3">
      <c r="B31" s="2" t="s">
        <v>436</v>
      </c>
      <c r="C31" s="144"/>
      <c r="D31" s="433"/>
      <c r="E31" s="433"/>
      <c r="F31" s="433"/>
      <c r="G31" s="433"/>
      <c r="H31" s="433"/>
      <c r="I31" s="433"/>
      <c r="J31" s="433"/>
      <c r="K31" s="433"/>
      <c r="L31" s="433"/>
      <c r="M31" s="433"/>
      <c r="N31" s="433"/>
      <c r="O31" s="433"/>
      <c r="P31" s="433"/>
      <c r="Q31" s="433"/>
      <c r="R31" s="433"/>
    </row>
    <row r="32" spans="1:24" s="76" customFormat="1" ht="15.6" x14ac:dyDescent="0.3">
      <c r="A32" s="76" t="s">
        <v>479</v>
      </c>
      <c r="B32" s="412"/>
      <c r="C32" s="412"/>
      <c r="D32" s="412"/>
      <c r="E32" s="568" t="s">
        <v>478</v>
      </c>
      <c r="F32" s="568"/>
      <c r="G32" s="568"/>
      <c r="H32" s="568"/>
      <c r="I32" s="568"/>
      <c r="J32" s="568"/>
      <c r="K32" s="568"/>
      <c r="L32" s="568"/>
      <c r="M32" s="568"/>
      <c r="N32" s="568"/>
      <c r="O32" s="568"/>
      <c r="P32" s="568"/>
      <c r="Q32" s="568"/>
      <c r="R32" s="568"/>
    </row>
    <row r="33" spans="1:19" s="76" customFormat="1" x14ac:dyDescent="0.25">
      <c r="B33" s="569"/>
      <c r="C33" s="569"/>
      <c r="D33" s="432"/>
      <c r="E33" s="432"/>
      <c r="F33" s="432"/>
      <c r="G33" s="432"/>
      <c r="H33" s="432"/>
      <c r="I33" s="432"/>
      <c r="J33" s="432"/>
      <c r="K33" s="432"/>
      <c r="N33" s="432"/>
      <c r="O33" s="432"/>
      <c r="P33" s="432"/>
    </row>
    <row r="34" spans="1:19" s="76" customFormat="1" ht="14.4" thickBot="1" x14ac:dyDescent="0.3">
      <c r="C34" s="103"/>
      <c r="F34" s="97"/>
      <c r="G34" s="104"/>
      <c r="H34" s="104"/>
      <c r="K34" s="570"/>
      <c r="L34" s="570"/>
      <c r="M34" s="570"/>
      <c r="P34" s="104"/>
      <c r="Q34" s="104"/>
      <c r="R34" s="104"/>
      <c r="S34" s="97"/>
    </row>
    <row r="35" spans="1:19" s="76" customFormat="1" ht="14.4" customHeight="1" thickTop="1" x14ac:dyDescent="0.25">
      <c r="A35" s="636" t="s">
        <v>477</v>
      </c>
      <c r="B35" s="637"/>
      <c r="C35" s="638"/>
      <c r="D35" s="580" t="s">
        <v>432</v>
      </c>
      <c r="E35" s="581"/>
      <c r="F35" s="581"/>
      <c r="G35" s="581"/>
      <c r="H35" s="582"/>
      <c r="I35" s="583" t="s">
        <v>417</v>
      </c>
      <c r="J35" s="584"/>
      <c r="K35" s="584"/>
      <c r="L35" s="584"/>
      <c r="M35" s="585"/>
      <c r="N35" s="580" t="s">
        <v>416</v>
      </c>
      <c r="O35" s="581"/>
      <c r="P35" s="581"/>
      <c r="Q35" s="581"/>
      <c r="R35" s="582"/>
      <c r="S35" s="97"/>
    </row>
    <row r="36" spans="1:19" s="78" customFormat="1" ht="27.6" customHeight="1" x14ac:dyDescent="0.25">
      <c r="A36" s="639"/>
      <c r="B36" s="640"/>
      <c r="C36" s="641"/>
      <c r="D36" s="107" t="s">
        <v>539</v>
      </c>
      <c r="E36" s="108" t="s">
        <v>540</v>
      </c>
      <c r="F36" s="109" t="s">
        <v>541</v>
      </c>
      <c r="G36" s="562" t="s">
        <v>413</v>
      </c>
      <c r="H36" s="563"/>
      <c r="I36" s="107" t="s">
        <v>431</v>
      </c>
      <c r="J36" s="108" t="s">
        <v>415</v>
      </c>
      <c r="K36" s="109" t="s">
        <v>414</v>
      </c>
      <c r="L36" s="562" t="s">
        <v>413</v>
      </c>
      <c r="M36" s="563"/>
      <c r="N36" s="107" t="s">
        <v>431</v>
      </c>
      <c r="O36" s="108" t="s">
        <v>415</v>
      </c>
      <c r="P36" s="109" t="s">
        <v>414</v>
      </c>
      <c r="Q36" s="562" t="s">
        <v>413</v>
      </c>
      <c r="R36" s="563"/>
      <c r="S36" s="198"/>
    </row>
    <row r="37" spans="1:19" s="76" customFormat="1" ht="28.2" thickBot="1" x14ac:dyDescent="0.3">
      <c r="A37" s="474" t="s">
        <v>476</v>
      </c>
      <c r="B37" s="473"/>
      <c r="C37" s="472" t="s">
        <v>475</v>
      </c>
      <c r="D37" s="203" t="s">
        <v>411</v>
      </c>
      <c r="E37" s="203" t="s">
        <v>411</v>
      </c>
      <c r="F37" s="203" t="s">
        <v>411</v>
      </c>
      <c r="G37" s="203" t="s">
        <v>411</v>
      </c>
      <c r="H37" s="204" t="s">
        <v>410</v>
      </c>
      <c r="I37" s="203" t="s">
        <v>411</v>
      </c>
      <c r="J37" s="203" t="s">
        <v>411</v>
      </c>
      <c r="K37" s="203" t="s">
        <v>411</v>
      </c>
      <c r="L37" s="203" t="s">
        <v>411</v>
      </c>
      <c r="M37" s="204" t="s">
        <v>410</v>
      </c>
      <c r="N37" s="205" t="s">
        <v>430</v>
      </c>
      <c r="O37" s="205" t="s">
        <v>430</v>
      </c>
      <c r="P37" s="205" t="s">
        <v>430</v>
      </c>
      <c r="Q37" s="205" t="s">
        <v>430</v>
      </c>
      <c r="R37" s="204" t="s">
        <v>410</v>
      </c>
      <c r="S37" s="259"/>
    </row>
    <row r="38" spans="1:19" s="76" customFormat="1" ht="16.2" thickTop="1" x14ac:dyDescent="0.3">
      <c r="A38" s="456" t="s">
        <v>474</v>
      </c>
      <c r="C38" s="471"/>
      <c r="D38" s="296">
        <v>3004863</v>
      </c>
      <c r="E38" s="296">
        <v>3007173</v>
      </c>
      <c r="F38" s="296">
        <v>3001500</v>
      </c>
      <c r="G38" s="297">
        <f t="shared" ref="G38:G44" si="12">F38-E38</f>
        <v>-5673</v>
      </c>
      <c r="H38" s="164">
        <f t="shared" ref="H38:H44" si="13">G38/E38</f>
        <v>-1.8864894038354294E-3</v>
      </c>
      <c r="I38" s="296">
        <v>3123388</v>
      </c>
      <c r="J38" s="296">
        <v>3132066</v>
      </c>
      <c r="K38" s="296">
        <v>3133500</v>
      </c>
      <c r="L38" s="297">
        <f t="shared" ref="L38:L44" si="14">K38-J38</f>
        <v>1434</v>
      </c>
      <c r="M38" s="164">
        <f t="shared" ref="M38:M44" si="15">L38/J38</f>
        <v>4.5784475806065391E-4</v>
      </c>
      <c r="N38" s="296">
        <v>2445306.9</v>
      </c>
      <c r="O38" s="296">
        <v>2446805.48</v>
      </c>
      <c r="P38" s="296">
        <v>2445500</v>
      </c>
      <c r="Q38" s="297">
        <f t="shared" ref="Q38:Q44" si="16">P38-O38</f>
        <v>-1305.4799999999814</v>
      </c>
      <c r="R38" s="164">
        <f t="shared" ref="R38:R44" si="17">Q38/O38</f>
        <v>-5.3354466085304888E-4</v>
      </c>
      <c r="S38" s="179"/>
    </row>
    <row r="39" spans="1:19" s="76" customFormat="1" x14ac:dyDescent="0.25">
      <c r="A39" s="231"/>
      <c r="B39" s="470" t="s">
        <v>471</v>
      </c>
      <c r="C39" s="469"/>
      <c r="D39" s="124">
        <v>1923217</v>
      </c>
      <c r="E39" s="124">
        <v>1906312</v>
      </c>
      <c r="F39" s="124">
        <v>1892100</v>
      </c>
      <c r="G39" s="232">
        <f t="shared" si="12"/>
        <v>-14212</v>
      </c>
      <c r="H39" s="162">
        <f t="shared" si="13"/>
        <v>-7.4552329314403936E-3</v>
      </c>
      <c r="I39" s="124">
        <v>1924913</v>
      </c>
      <c r="J39" s="124">
        <v>1907968</v>
      </c>
      <c r="K39" s="124">
        <v>1894000</v>
      </c>
      <c r="L39" s="232">
        <f t="shared" si="14"/>
        <v>-13968</v>
      </c>
      <c r="M39" s="162">
        <f t="shared" si="15"/>
        <v>-7.3208774989936935E-3</v>
      </c>
      <c r="N39" s="124">
        <v>1751471.17</v>
      </c>
      <c r="O39" s="124">
        <v>1741082.75</v>
      </c>
      <c r="P39" s="124">
        <v>1731000</v>
      </c>
      <c r="Q39" s="232">
        <f t="shared" si="16"/>
        <v>-10082.75</v>
      </c>
      <c r="R39" s="162">
        <f t="shared" si="17"/>
        <v>-5.7910802918471277E-3</v>
      </c>
      <c r="S39" s="179"/>
    </row>
    <row r="40" spans="1:19" s="76" customFormat="1" x14ac:dyDescent="0.25">
      <c r="A40" s="231"/>
      <c r="B40" s="470" t="s">
        <v>317</v>
      </c>
      <c r="C40" s="469"/>
      <c r="D40" s="124">
        <v>943161</v>
      </c>
      <c r="E40" s="124">
        <v>953382</v>
      </c>
      <c r="F40" s="124">
        <v>959100</v>
      </c>
      <c r="G40" s="232">
        <f t="shared" si="12"/>
        <v>5718</v>
      </c>
      <c r="H40" s="162">
        <f t="shared" si="13"/>
        <v>5.9975959269212131E-3</v>
      </c>
      <c r="I40" s="124">
        <v>984388</v>
      </c>
      <c r="J40" s="124">
        <v>993277</v>
      </c>
      <c r="K40" s="124">
        <v>997100</v>
      </c>
      <c r="L40" s="232">
        <f t="shared" si="14"/>
        <v>3823</v>
      </c>
      <c r="M40" s="162">
        <f t="shared" si="15"/>
        <v>3.8488759933029758E-3</v>
      </c>
      <c r="N40" s="124">
        <v>577553.1</v>
      </c>
      <c r="O40" s="124">
        <v>585195.64</v>
      </c>
      <c r="P40" s="124">
        <v>593600</v>
      </c>
      <c r="Q40" s="232">
        <f t="shared" si="16"/>
        <v>8404.359999999986</v>
      </c>
      <c r="R40" s="162">
        <f t="shared" si="17"/>
        <v>1.4361624430421228E-2</v>
      </c>
      <c r="S40" s="180"/>
    </row>
    <row r="41" spans="1:19" s="76" customFormat="1" x14ac:dyDescent="0.25">
      <c r="A41" s="231"/>
      <c r="B41" s="390"/>
      <c r="C41" s="469" t="s">
        <v>78</v>
      </c>
      <c r="D41" s="138">
        <v>74642</v>
      </c>
      <c r="E41" s="138">
        <v>73510</v>
      </c>
      <c r="F41" s="138">
        <v>72300</v>
      </c>
      <c r="G41" s="265">
        <f t="shared" si="12"/>
        <v>-1210</v>
      </c>
      <c r="H41" s="163">
        <f t="shared" si="13"/>
        <v>-1.6460345531220243E-2</v>
      </c>
      <c r="I41" s="138">
        <v>102639</v>
      </c>
      <c r="J41" s="138">
        <v>100203</v>
      </c>
      <c r="K41" s="138">
        <v>97800</v>
      </c>
      <c r="L41" s="265">
        <f t="shared" si="14"/>
        <v>-2403</v>
      </c>
      <c r="M41" s="163">
        <f t="shared" si="15"/>
        <v>-2.3981317924613034E-2</v>
      </c>
      <c r="N41" s="138">
        <v>29544.63</v>
      </c>
      <c r="O41" s="138">
        <v>29010.97</v>
      </c>
      <c r="P41" s="138">
        <v>28500</v>
      </c>
      <c r="Q41" s="265">
        <f t="shared" si="16"/>
        <v>-510.97000000000116</v>
      </c>
      <c r="R41" s="163">
        <f t="shared" si="17"/>
        <v>-1.7612992602453525E-2</v>
      </c>
      <c r="S41" s="181"/>
    </row>
    <row r="42" spans="1:19" s="76" customFormat="1" x14ac:dyDescent="0.25">
      <c r="A42" s="231"/>
      <c r="B42" s="390"/>
      <c r="C42" s="469" t="s">
        <v>79</v>
      </c>
      <c r="D42" s="138">
        <v>259853</v>
      </c>
      <c r="E42" s="138">
        <v>254625</v>
      </c>
      <c r="F42" s="138">
        <v>252000</v>
      </c>
      <c r="G42" s="265">
        <f t="shared" si="12"/>
        <v>-2625</v>
      </c>
      <c r="H42" s="163">
        <f t="shared" si="13"/>
        <v>-1.0309278350515464E-2</v>
      </c>
      <c r="I42" s="138">
        <v>270900</v>
      </c>
      <c r="J42" s="138">
        <v>265466</v>
      </c>
      <c r="K42" s="138">
        <v>262300</v>
      </c>
      <c r="L42" s="265">
        <f t="shared" si="14"/>
        <v>-3166</v>
      </c>
      <c r="M42" s="163">
        <f t="shared" si="15"/>
        <v>-1.1926197705167516E-2</v>
      </c>
      <c r="N42" s="138">
        <v>126501.68</v>
      </c>
      <c r="O42" s="138">
        <v>123748.23</v>
      </c>
      <c r="P42" s="138">
        <v>122600</v>
      </c>
      <c r="Q42" s="265">
        <f t="shared" si="16"/>
        <v>-1148.2299999999959</v>
      </c>
      <c r="R42" s="163">
        <f t="shared" si="17"/>
        <v>-9.2787589769970525E-3</v>
      </c>
      <c r="S42" s="181"/>
    </row>
    <row r="43" spans="1:19" s="76" customFormat="1" x14ac:dyDescent="0.25">
      <c r="A43" s="231"/>
      <c r="B43" s="453"/>
      <c r="C43" s="469" t="s">
        <v>80</v>
      </c>
      <c r="D43" s="138">
        <v>557238</v>
      </c>
      <c r="E43" s="138">
        <v>570527</v>
      </c>
      <c r="F43" s="138">
        <v>578600</v>
      </c>
      <c r="G43" s="265">
        <f t="shared" si="12"/>
        <v>8073</v>
      </c>
      <c r="H43" s="163">
        <f t="shared" si="13"/>
        <v>1.4150075281275031E-2</v>
      </c>
      <c r="I43" s="138">
        <v>559306</v>
      </c>
      <c r="J43" s="138">
        <v>572738</v>
      </c>
      <c r="K43" s="138">
        <v>580700</v>
      </c>
      <c r="L43" s="265">
        <f t="shared" si="14"/>
        <v>7962</v>
      </c>
      <c r="M43" s="163">
        <f t="shared" si="15"/>
        <v>1.3901644381898878E-2</v>
      </c>
      <c r="N43" s="138">
        <v>394194.12</v>
      </c>
      <c r="O43" s="138">
        <v>403258.94</v>
      </c>
      <c r="P43" s="138">
        <v>413300</v>
      </c>
      <c r="Q43" s="265">
        <f t="shared" si="16"/>
        <v>10041.059999999998</v>
      </c>
      <c r="R43" s="163">
        <f t="shared" si="17"/>
        <v>2.4899782754971279E-2</v>
      </c>
      <c r="S43" s="180"/>
    </row>
    <row r="44" spans="1:19" s="76" customFormat="1" x14ac:dyDescent="0.25">
      <c r="A44" s="231"/>
      <c r="B44" s="453"/>
      <c r="C44" s="469" t="s">
        <v>81</v>
      </c>
      <c r="D44" s="138">
        <v>51428</v>
      </c>
      <c r="E44" s="138">
        <v>54720</v>
      </c>
      <c r="F44" s="138">
        <v>56200</v>
      </c>
      <c r="G44" s="265">
        <f t="shared" si="12"/>
        <v>1480</v>
      </c>
      <c r="H44" s="163">
        <f t="shared" si="13"/>
        <v>2.7046783625730993E-2</v>
      </c>
      <c r="I44" s="138">
        <v>51543</v>
      </c>
      <c r="J44" s="138">
        <v>54870</v>
      </c>
      <c r="K44" s="138">
        <v>56300</v>
      </c>
      <c r="L44" s="265">
        <f t="shared" si="14"/>
        <v>1430</v>
      </c>
      <c r="M44" s="163">
        <f t="shared" si="15"/>
        <v>2.6061600145799162E-2</v>
      </c>
      <c r="N44" s="138">
        <v>27312.67</v>
      </c>
      <c r="O44" s="138">
        <v>29177.5</v>
      </c>
      <c r="P44" s="138">
        <v>29200</v>
      </c>
      <c r="Q44" s="265">
        <f t="shared" si="16"/>
        <v>22.5</v>
      </c>
      <c r="R44" s="163">
        <f t="shared" si="17"/>
        <v>7.7114214720246761E-4</v>
      </c>
      <c r="S44" s="181"/>
    </row>
    <row r="45" spans="1:19" s="76" customFormat="1" ht="3.6" customHeight="1" x14ac:dyDescent="0.25">
      <c r="A45" s="231"/>
      <c r="B45" s="453"/>
      <c r="C45" s="441"/>
      <c r="D45" s="124"/>
      <c r="E45" s="124"/>
      <c r="F45" s="124"/>
      <c r="G45" s="232"/>
      <c r="H45" s="162"/>
      <c r="I45" s="124"/>
      <c r="J45" s="124"/>
      <c r="K45" s="124"/>
      <c r="L45" s="232"/>
      <c r="M45" s="162"/>
      <c r="N45" s="124"/>
      <c r="O45" s="124"/>
      <c r="P45" s="124"/>
      <c r="Q45" s="232"/>
      <c r="R45" s="162"/>
      <c r="S45" s="179"/>
    </row>
    <row r="46" spans="1:19" s="76" customFormat="1" ht="13.95" customHeight="1" x14ac:dyDescent="0.25">
      <c r="A46" s="231"/>
      <c r="B46" s="632" t="s">
        <v>473</v>
      </c>
      <c r="C46" s="633"/>
      <c r="D46" s="124">
        <v>138485</v>
      </c>
      <c r="E46" s="124">
        <v>147479</v>
      </c>
      <c r="F46" s="124">
        <v>150300</v>
      </c>
      <c r="G46" s="232">
        <f>F46-E46</f>
        <v>2821</v>
      </c>
      <c r="H46" s="162">
        <f>G46/E46</f>
        <v>1.9128147058225239E-2</v>
      </c>
      <c r="I46" s="124">
        <v>214087</v>
      </c>
      <c r="J46" s="124">
        <v>230821</v>
      </c>
      <c r="K46" s="124">
        <v>242400</v>
      </c>
      <c r="L46" s="232">
        <f>K46-J46</f>
        <v>11579</v>
      </c>
      <c r="M46" s="162">
        <f>L46/J46</f>
        <v>5.0164413116657494E-2</v>
      </c>
      <c r="N46" s="124">
        <v>116282.62999999999</v>
      </c>
      <c r="O46" s="124">
        <v>120527.09000000001</v>
      </c>
      <c r="P46" s="124">
        <v>120900</v>
      </c>
      <c r="Q46" s="232">
        <f>P46-O46</f>
        <v>372.90999999998894</v>
      </c>
      <c r="R46" s="162">
        <f>Q46/O46</f>
        <v>3.0939932259211509E-3</v>
      </c>
      <c r="S46" s="182"/>
    </row>
    <row r="47" spans="1:19" s="76" customFormat="1" ht="4.2" customHeight="1" x14ac:dyDescent="0.25">
      <c r="A47" s="231"/>
      <c r="B47" s="468"/>
      <c r="C47" s="467"/>
      <c r="D47" s="124"/>
      <c r="E47" s="124"/>
      <c r="F47" s="124"/>
      <c r="G47" s="232"/>
      <c r="H47" s="162"/>
      <c r="I47" s="124"/>
      <c r="J47" s="124"/>
      <c r="K47" s="124"/>
      <c r="L47" s="232"/>
      <c r="M47" s="162"/>
      <c r="N47" s="124"/>
      <c r="O47" s="124"/>
      <c r="P47" s="124"/>
      <c r="Q47" s="232"/>
      <c r="R47" s="162"/>
      <c r="S47" s="179"/>
    </row>
    <row r="48" spans="1:19" s="76" customFormat="1" ht="15.6" x14ac:dyDescent="0.25">
      <c r="A48" s="260" t="s">
        <v>472</v>
      </c>
      <c r="B48" s="466"/>
      <c r="C48" s="465"/>
      <c r="D48" s="297">
        <v>1122343</v>
      </c>
      <c r="E48" s="297">
        <v>1125953</v>
      </c>
      <c r="F48" s="297">
        <v>1127500</v>
      </c>
      <c r="G48" s="297">
        <f t="shared" ref="G48:G54" si="18">F48-E48</f>
        <v>1547</v>
      </c>
      <c r="H48" s="165">
        <f t="shared" ref="H48:H54" si="19">G48/E48</f>
        <v>1.3739472251506058E-3</v>
      </c>
      <c r="I48" s="297">
        <v>1153205</v>
      </c>
      <c r="J48" s="297">
        <v>1156614</v>
      </c>
      <c r="K48" s="297">
        <v>1157500</v>
      </c>
      <c r="L48" s="297">
        <f t="shared" ref="L48:L54" si="20">K48-J48</f>
        <v>886</v>
      </c>
      <c r="M48" s="165">
        <f t="shared" ref="M48:M54" si="21">L48/J48</f>
        <v>7.6602911602315028E-4</v>
      </c>
      <c r="N48" s="297">
        <v>970786.98</v>
      </c>
      <c r="O48" s="297">
        <v>970338.38</v>
      </c>
      <c r="P48" s="297">
        <v>977500</v>
      </c>
      <c r="Q48" s="297">
        <f t="shared" ref="Q48:Q54" si="22">P48-O48</f>
        <v>7161.6199999999953</v>
      </c>
      <c r="R48" s="165">
        <f t="shared" ref="R48:R54" si="23">Q48/O48</f>
        <v>7.3805387353636318E-3</v>
      </c>
      <c r="S48" s="179"/>
    </row>
    <row r="49" spans="1:24" s="76" customFormat="1" x14ac:dyDescent="0.25">
      <c r="A49" s="464"/>
      <c r="B49" s="463" t="s">
        <v>471</v>
      </c>
      <c r="C49" s="443"/>
      <c r="D49" s="124">
        <v>688613</v>
      </c>
      <c r="E49" s="124">
        <v>683468</v>
      </c>
      <c r="F49" s="124">
        <v>687500</v>
      </c>
      <c r="G49" s="232">
        <f t="shared" si="18"/>
        <v>4032</v>
      </c>
      <c r="H49" s="162">
        <f t="shared" si="19"/>
        <v>5.8993252061544941E-3</v>
      </c>
      <c r="I49" s="124">
        <v>690226</v>
      </c>
      <c r="J49" s="124">
        <v>685149</v>
      </c>
      <c r="K49" s="124">
        <v>689300</v>
      </c>
      <c r="L49" s="232">
        <f t="shared" si="20"/>
        <v>4151</v>
      </c>
      <c r="M49" s="162">
        <f t="shared" si="21"/>
        <v>6.0585361724238085E-3</v>
      </c>
      <c r="N49" s="124">
        <v>653852.23</v>
      </c>
      <c r="O49" s="124">
        <v>646072.5</v>
      </c>
      <c r="P49" s="124">
        <v>654000</v>
      </c>
      <c r="Q49" s="232">
        <f t="shared" si="22"/>
        <v>7927.5</v>
      </c>
      <c r="R49" s="162">
        <f t="shared" si="23"/>
        <v>1.2270294742463113E-2</v>
      </c>
      <c r="S49" s="182"/>
    </row>
    <row r="50" spans="1:24" s="76" customFormat="1" ht="15.6" x14ac:dyDescent="0.25">
      <c r="A50" s="464"/>
      <c r="B50" s="463" t="s">
        <v>317</v>
      </c>
      <c r="C50" s="443"/>
      <c r="D50" s="297">
        <v>433730</v>
      </c>
      <c r="E50" s="297">
        <v>442485</v>
      </c>
      <c r="F50" s="297">
        <v>440000</v>
      </c>
      <c r="G50" s="232">
        <f t="shared" si="18"/>
        <v>-2485</v>
      </c>
      <c r="H50" s="162">
        <f t="shared" si="19"/>
        <v>-5.6160095822457255E-3</v>
      </c>
      <c r="I50" s="297">
        <v>462979</v>
      </c>
      <c r="J50" s="297">
        <v>471465</v>
      </c>
      <c r="K50" s="297">
        <v>468200</v>
      </c>
      <c r="L50" s="232">
        <f t="shared" si="20"/>
        <v>-3265</v>
      </c>
      <c r="M50" s="162">
        <f t="shared" si="21"/>
        <v>-6.9252224449322854E-3</v>
      </c>
      <c r="N50" s="297">
        <v>316934.75</v>
      </c>
      <c r="O50" s="297">
        <v>324265.88</v>
      </c>
      <c r="P50" s="297">
        <v>323500</v>
      </c>
      <c r="Q50" s="232">
        <f t="shared" si="22"/>
        <v>-765.88000000000466</v>
      </c>
      <c r="R50" s="162">
        <f t="shared" si="23"/>
        <v>-2.3618889535957487E-3</v>
      </c>
      <c r="S50" s="179"/>
    </row>
    <row r="51" spans="1:24" s="76" customFormat="1" x14ac:dyDescent="0.25">
      <c r="A51" s="462"/>
      <c r="B51" s="461"/>
      <c r="C51" s="443" t="s">
        <v>78</v>
      </c>
      <c r="D51" s="138">
        <v>65980</v>
      </c>
      <c r="E51" s="138">
        <v>67342</v>
      </c>
      <c r="F51" s="138">
        <v>66700</v>
      </c>
      <c r="G51" s="265">
        <f t="shared" si="18"/>
        <v>-642</v>
      </c>
      <c r="H51" s="163">
        <f t="shared" si="19"/>
        <v>-9.5334263906625884E-3</v>
      </c>
      <c r="I51" s="138">
        <v>89793</v>
      </c>
      <c r="J51" s="138">
        <v>91088</v>
      </c>
      <c r="K51" s="138">
        <v>89700</v>
      </c>
      <c r="L51" s="265">
        <f t="shared" si="20"/>
        <v>-1388</v>
      </c>
      <c r="M51" s="163">
        <f t="shared" si="21"/>
        <v>-1.5238011593184613E-2</v>
      </c>
      <c r="N51" s="138">
        <v>66507.28</v>
      </c>
      <c r="O51" s="138">
        <v>66798.2</v>
      </c>
      <c r="P51" s="138">
        <v>67100</v>
      </c>
      <c r="Q51" s="265">
        <f t="shared" si="22"/>
        <v>301.80000000000291</v>
      </c>
      <c r="R51" s="163">
        <f t="shared" si="23"/>
        <v>4.5180858166837265E-3</v>
      </c>
      <c r="S51" s="179"/>
    </row>
    <row r="52" spans="1:24" s="76" customFormat="1" x14ac:dyDescent="0.25">
      <c r="A52" s="462"/>
      <c r="B52" s="461"/>
      <c r="C52" s="443" t="s">
        <v>79</v>
      </c>
      <c r="D52" s="138">
        <v>145995</v>
      </c>
      <c r="E52" s="138">
        <v>143139</v>
      </c>
      <c r="F52" s="138">
        <v>141900</v>
      </c>
      <c r="G52" s="265">
        <f t="shared" si="18"/>
        <v>-1239</v>
      </c>
      <c r="H52" s="163">
        <f t="shared" si="19"/>
        <v>-8.6559218661580693E-3</v>
      </c>
      <c r="I52" s="138">
        <v>150623</v>
      </c>
      <c r="J52" s="138">
        <v>147524</v>
      </c>
      <c r="K52" s="138">
        <v>146200</v>
      </c>
      <c r="L52" s="265">
        <f t="shared" si="20"/>
        <v>-1324</v>
      </c>
      <c r="M52" s="163">
        <f t="shared" si="21"/>
        <v>-8.9748108782299833E-3</v>
      </c>
      <c r="N52" s="138">
        <v>83520.09</v>
      </c>
      <c r="O52" s="138">
        <v>81909.89</v>
      </c>
      <c r="P52" s="138">
        <v>81700</v>
      </c>
      <c r="Q52" s="265">
        <f t="shared" si="22"/>
        <v>-209.88999999999942</v>
      </c>
      <c r="R52" s="163">
        <f t="shared" si="23"/>
        <v>-2.5624500289281238E-3</v>
      </c>
      <c r="S52" s="182"/>
      <c r="T52" s="78"/>
      <c r="U52" s="78"/>
      <c r="V52" s="78"/>
      <c r="W52" s="78"/>
      <c r="X52" s="78"/>
    </row>
    <row r="53" spans="1:24" s="76" customFormat="1" x14ac:dyDescent="0.25">
      <c r="A53" s="460"/>
      <c r="B53" s="459"/>
      <c r="C53" s="443" t="s">
        <v>80</v>
      </c>
      <c r="D53" s="138">
        <v>211301</v>
      </c>
      <c r="E53" s="138">
        <v>220040</v>
      </c>
      <c r="F53" s="138">
        <v>218300</v>
      </c>
      <c r="G53" s="265">
        <f t="shared" si="18"/>
        <v>-1740</v>
      </c>
      <c r="H53" s="163">
        <f t="shared" si="19"/>
        <v>-7.9076531539720059E-3</v>
      </c>
      <c r="I53" s="138">
        <v>212012</v>
      </c>
      <c r="J53" s="138">
        <v>220773</v>
      </c>
      <c r="K53" s="138">
        <v>219100</v>
      </c>
      <c r="L53" s="265">
        <f t="shared" si="20"/>
        <v>-1673</v>
      </c>
      <c r="M53" s="163">
        <f t="shared" si="21"/>
        <v>-7.5779194013760737E-3</v>
      </c>
      <c r="N53" s="138">
        <v>161325.08000000002</v>
      </c>
      <c r="O53" s="138">
        <v>169049.52</v>
      </c>
      <c r="P53" s="138">
        <v>167600</v>
      </c>
      <c r="Q53" s="265">
        <f t="shared" si="22"/>
        <v>-1449.5199999999895</v>
      </c>
      <c r="R53" s="163">
        <f t="shared" si="23"/>
        <v>-8.5745289309309466E-3</v>
      </c>
      <c r="S53" s="133"/>
    </row>
    <row r="54" spans="1:24" s="76" customFormat="1" x14ac:dyDescent="0.25">
      <c r="A54" s="460"/>
      <c r="B54" s="459"/>
      <c r="C54" s="443" t="s">
        <v>81</v>
      </c>
      <c r="D54" s="138">
        <v>10454</v>
      </c>
      <c r="E54" s="138">
        <v>11964</v>
      </c>
      <c r="F54" s="138">
        <v>13100</v>
      </c>
      <c r="G54" s="265">
        <f t="shared" si="18"/>
        <v>1136</v>
      </c>
      <c r="H54" s="163">
        <f t="shared" si="19"/>
        <v>9.4951521230357744E-2</v>
      </c>
      <c r="I54" s="138">
        <v>10551</v>
      </c>
      <c r="J54" s="138">
        <v>12080</v>
      </c>
      <c r="K54" s="138">
        <v>13200</v>
      </c>
      <c r="L54" s="265">
        <f t="shared" si="20"/>
        <v>1120</v>
      </c>
      <c r="M54" s="163">
        <f t="shared" si="21"/>
        <v>9.2715231788079472E-2</v>
      </c>
      <c r="N54" s="138">
        <v>5582.3</v>
      </c>
      <c r="O54" s="138">
        <v>6508.27</v>
      </c>
      <c r="P54" s="138">
        <v>7100</v>
      </c>
      <c r="Q54" s="265">
        <f t="shared" si="22"/>
        <v>591.72999999999956</v>
      </c>
      <c r="R54" s="163">
        <f t="shared" si="23"/>
        <v>9.0919706773074802E-2</v>
      </c>
      <c r="S54" s="126"/>
    </row>
    <row r="55" spans="1:24" s="78" customFormat="1" ht="3.6" customHeight="1" x14ac:dyDescent="0.25">
      <c r="A55" s="440"/>
      <c r="B55" s="129"/>
      <c r="C55" s="445"/>
      <c r="D55" s="229"/>
      <c r="E55" s="229"/>
      <c r="F55" s="229"/>
      <c r="G55" s="229"/>
      <c r="H55" s="166"/>
      <c r="I55" s="229"/>
      <c r="J55" s="229"/>
      <c r="K55" s="229"/>
      <c r="L55" s="229"/>
      <c r="M55" s="166"/>
      <c r="N55" s="229"/>
      <c r="O55" s="229"/>
      <c r="P55" s="229"/>
      <c r="Q55" s="229"/>
      <c r="R55" s="166"/>
      <c r="S55" s="186"/>
    </row>
    <row r="56" spans="1:24" s="78" customFormat="1" ht="3.6" customHeight="1" x14ac:dyDescent="0.25">
      <c r="A56" s="444"/>
      <c r="C56" s="441"/>
      <c r="D56" s="232"/>
      <c r="E56" s="232"/>
      <c r="F56" s="232"/>
      <c r="G56" s="232"/>
      <c r="H56" s="162"/>
      <c r="I56" s="232"/>
      <c r="J56" s="232"/>
      <c r="K56" s="232"/>
      <c r="L56" s="232"/>
      <c r="M56" s="162"/>
      <c r="N56" s="232"/>
      <c r="O56" s="232"/>
      <c r="P56" s="232"/>
      <c r="Q56" s="232"/>
      <c r="R56" s="162"/>
      <c r="S56" s="186"/>
    </row>
    <row r="57" spans="1:24" s="78" customFormat="1" ht="15.6" x14ac:dyDescent="0.3">
      <c r="A57" s="634" t="s">
        <v>407</v>
      </c>
      <c r="B57" s="568"/>
      <c r="C57" s="635"/>
      <c r="D57" s="297">
        <f>SUM(D46,D39,D40,D48)</f>
        <v>4127206</v>
      </c>
      <c r="E57" s="297">
        <f>SUM(E46,E39,E40,E48)</f>
        <v>4133126</v>
      </c>
      <c r="F57" s="297">
        <f>SUM(F46,F39,F40,F48)</f>
        <v>4129000</v>
      </c>
      <c r="G57" s="297">
        <f>F57-E57</f>
        <v>-4126</v>
      </c>
      <c r="H57" s="156">
        <f>G57/E57</f>
        <v>-9.9827588125791481E-4</v>
      </c>
      <c r="I57" s="297">
        <f>SUM(I46,I39,I40,I48)</f>
        <v>4276593</v>
      </c>
      <c r="J57" s="297">
        <f>SUM(J46,J39,J40,J48)</f>
        <v>4288680</v>
      </c>
      <c r="K57" s="297">
        <f>SUM(K46,K39,K40,K48)</f>
        <v>4291000</v>
      </c>
      <c r="L57" s="297">
        <f>K57-J57</f>
        <v>2320</v>
      </c>
      <c r="M57" s="156">
        <f>L57/J57</f>
        <v>5.4095898971245231E-4</v>
      </c>
      <c r="N57" s="297">
        <f>SUM(N46,N39,N40,N48)</f>
        <v>3416093.88</v>
      </c>
      <c r="O57" s="297">
        <f>SUM(O46,O39,O40,O48)</f>
        <v>3417143.86</v>
      </c>
      <c r="P57" s="297">
        <f>SUM(P46,P39,P40,P48)</f>
        <v>3423000</v>
      </c>
      <c r="Q57" s="297">
        <f>P57-O57</f>
        <v>5856.1400000001304</v>
      </c>
      <c r="R57" s="156">
        <f>Q57/O57</f>
        <v>1.7137528415324401E-3</v>
      </c>
      <c r="S57" s="182"/>
    </row>
    <row r="58" spans="1:24" s="76" customFormat="1" ht="3" customHeight="1" thickBot="1" x14ac:dyDescent="0.3">
      <c r="A58" s="411"/>
      <c r="B58" s="410"/>
      <c r="C58" s="409"/>
      <c r="D58" s="301"/>
      <c r="E58" s="302"/>
      <c r="F58" s="302"/>
      <c r="G58" s="302"/>
      <c r="H58" s="167"/>
      <c r="I58" s="301"/>
      <c r="J58" s="302"/>
      <c r="K58" s="302"/>
      <c r="L58" s="302"/>
      <c r="M58" s="167"/>
      <c r="N58" s="301"/>
      <c r="O58" s="302"/>
      <c r="P58" s="302"/>
      <c r="Q58" s="302"/>
      <c r="R58" s="167"/>
      <c r="S58" s="142"/>
    </row>
    <row r="59" spans="1:24" ht="14.4" thickTop="1" x14ac:dyDescent="0.3"/>
    <row r="60" spans="1:24" x14ac:dyDescent="0.3">
      <c r="D60" s="433"/>
      <c r="E60" s="433"/>
      <c r="F60" s="433"/>
      <c r="G60" s="433"/>
      <c r="H60" s="433"/>
      <c r="I60" s="433"/>
      <c r="J60" s="433"/>
      <c r="K60" s="433"/>
      <c r="L60" s="433"/>
      <c r="M60" s="433"/>
      <c r="N60" s="433"/>
      <c r="O60" s="433"/>
      <c r="P60" s="433"/>
      <c r="Q60" s="433"/>
      <c r="R60" s="433"/>
    </row>
  </sheetData>
  <mergeCells count="24">
    <mergeCell ref="B17:C17"/>
    <mergeCell ref="A28:C28"/>
    <mergeCell ref="E3:R3"/>
    <mergeCell ref="A4:C4"/>
    <mergeCell ref="K5:M5"/>
    <mergeCell ref="A6:C8"/>
    <mergeCell ref="D6:H6"/>
    <mergeCell ref="I6:M6"/>
    <mergeCell ref="N6:R6"/>
    <mergeCell ref="G7:H7"/>
    <mergeCell ref="L7:M7"/>
    <mergeCell ref="Q7:R7"/>
    <mergeCell ref="B46:C46"/>
    <mergeCell ref="A57:C57"/>
    <mergeCell ref="E32:R32"/>
    <mergeCell ref="B33:C33"/>
    <mergeCell ref="K34:M34"/>
    <mergeCell ref="A35:C36"/>
    <mergeCell ref="D35:H35"/>
    <mergeCell ref="I35:M35"/>
    <mergeCell ref="N35:R35"/>
    <mergeCell ref="G36:H36"/>
    <mergeCell ref="L36:M36"/>
    <mergeCell ref="Q36:R36"/>
  </mergeCells>
  <hyperlinks>
    <hyperlink ref="A1" location="'tabel Shrt - overzicht'!A1" display="Terug lijst van de tabellen" xr:uid="{57DDD50D-6842-47E6-B640-97D200AD5A9B}"/>
    <hyperlink ref="B31" location="'Tableau Shrt - Résumé'!A1" display="Retour à l'aperçu" xr:uid="{334E600D-F658-496A-82EC-FDA421CCCF66}"/>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0CA99-E42F-4373-A3B9-6457D79B05D4}">
  <sheetPr>
    <tabColor rgb="FF92D050"/>
  </sheetPr>
  <dimension ref="A1:R44"/>
  <sheetViews>
    <sheetView workbookViewId="0">
      <selection activeCell="C22" activeCellId="1" sqref="C43:Q44 C22:Q23"/>
    </sheetView>
  </sheetViews>
  <sheetFormatPr defaultColWidth="8.88671875" defaultRowHeight="13.8" x14ac:dyDescent="0.3"/>
  <cols>
    <col min="1" max="1" width="2.5546875" style="187" customWidth="1"/>
    <col min="2" max="2" width="25.33203125" style="187" customWidth="1"/>
    <col min="3" max="3" width="10.109375" style="187" customWidth="1"/>
    <col min="4" max="5" width="10.109375" style="188" customWidth="1"/>
    <col min="6" max="6" width="8.109375" style="188" customWidth="1"/>
    <col min="7" max="7" width="7.88671875" style="188" customWidth="1"/>
    <col min="8" max="10" width="10.109375" style="188" customWidth="1"/>
    <col min="11" max="11" width="8.109375" style="187" customWidth="1"/>
    <col min="12" max="12" width="7.88671875" style="187" customWidth="1"/>
    <col min="13" max="13" width="10.109375" style="187" customWidth="1"/>
    <col min="14" max="15" width="10.109375" style="188" customWidth="1"/>
    <col min="16" max="16" width="8.109375" style="187" customWidth="1"/>
    <col min="17" max="17" width="7.88671875" style="187" customWidth="1"/>
    <col min="18" max="18" width="8.88671875" style="187"/>
    <col min="19" max="19" width="10.6640625" style="187" bestFit="1" customWidth="1"/>
    <col min="20" max="20" width="10.6640625" style="187" customWidth="1"/>
    <col min="21" max="16384" width="8.88671875" style="187"/>
  </cols>
  <sheetData>
    <row r="1" spans="1:18" x14ac:dyDescent="0.3">
      <c r="A1" s="168" t="s">
        <v>47</v>
      </c>
    </row>
    <row r="2" spans="1:18" s="189" customFormat="1" ht="20.399999999999999" x14ac:dyDescent="0.35">
      <c r="B2" s="190"/>
      <c r="C2" s="102"/>
      <c r="D2" s="102"/>
      <c r="E2" s="102"/>
      <c r="F2" s="99"/>
      <c r="G2" s="99"/>
      <c r="H2" s="102"/>
      <c r="I2" s="102"/>
      <c r="J2" s="102"/>
      <c r="K2" s="98"/>
      <c r="L2" s="98"/>
      <c r="M2" s="102"/>
      <c r="N2" s="102"/>
      <c r="O2" s="102"/>
    </row>
    <row r="3" spans="1:18" ht="15.6" x14ac:dyDescent="0.3">
      <c r="A3" s="187" t="s">
        <v>84</v>
      </c>
      <c r="B3" s="148"/>
      <c r="C3" s="148"/>
      <c r="D3" s="614" t="s">
        <v>85</v>
      </c>
      <c r="E3" s="614"/>
      <c r="F3" s="614"/>
      <c r="G3" s="614"/>
      <c r="H3" s="614"/>
      <c r="I3" s="614"/>
      <c r="J3" s="614"/>
      <c r="K3" s="614"/>
      <c r="L3" s="614"/>
      <c r="M3" s="614"/>
      <c r="N3" s="614"/>
      <c r="O3" s="614"/>
      <c r="P3" s="614"/>
      <c r="Q3" s="614"/>
    </row>
    <row r="4" spans="1:18" x14ac:dyDescent="0.3">
      <c r="A4" s="615"/>
      <c r="B4" s="615"/>
      <c r="C4" s="149"/>
      <c r="D4" s="149"/>
      <c r="E4" s="149"/>
      <c r="F4" s="149"/>
      <c r="G4" s="149"/>
      <c r="H4" s="149"/>
      <c r="I4" s="149"/>
      <c r="J4" s="149"/>
      <c r="N4" s="149"/>
      <c r="O4" s="149"/>
    </row>
    <row r="5" spans="1:18" ht="14.4" thickBot="1" x14ac:dyDescent="0.35">
      <c r="B5" s="193"/>
      <c r="C5" s="193"/>
      <c r="D5" s="187"/>
      <c r="F5" s="194"/>
      <c r="G5" s="194"/>
      <c r="H5" s="194"/>
      <c r="I5" s="187"/>
      <c r="J5" s="616"/>
      <c r="K5" s="616"/>
      <c r="L5" s="616"/>
      <c r="M5" s="195"/>
      <c r="N5" s="187"/>
      <c r="O5" s="194"/>
      <c r="P5" s="194"/>
      <c r="Q5" s="194"/>
      <c r="R5" s="188"/>
    </row>
    <row r="6" spans="1:18" ht="14.4" thickTop="1" x14ac:dyDescent="0.3">
      <c r="A6" s="571" t="s">
        <v>86</v>
      </c>
      <c r="B6" s="573"/>
      <c r="C6" s="620" t="s">
        <v>50</v>
      </c>
      <c r="D6" s="621"/>
      <c r="E6" s="621"/>
      <c r="F6" s="621"/>
      <c r="G6" s="622"/>
      <c r="H6" s="623" t="s">
        <v>51</v>
      </c>
      <c r="I6" s="624"/>
      <c r="J6" s="624"/>
      <c r="K6" s="624"/>
      <c r="L6" s="625"/>
      <c r="M6" s="620" t="s">
        <v>52</v>
      </c>
      <c r="N6" s="621"/>
      <c r="O6" s="621"/>
      <c r="P6" s="621"/>
      <c r="Q6" s="622"/>
      <c r="R6" s="188"/>
    </row>
    <row r="7" spans="1:18" s="199" customFormat="1" ht="27.6" x14ac:dyDescent="0.25">
      <c r="A7" s="574"/>
      <c r="B7" s="576"/>
      <c r="C7" s="107" t="s">
        <v>536</v>
      </c>
      <c r="D7" s="108" t="s">
        <v>537</v>
      </c>
      <c r="E7" s="109" t="s">
        <v>538</v>
      </c>
      <c r="F7" s="564" t="s">
        <v>53</v>
      </c>
      <c r="G7" s="565"/>
      <c r="H7" s="107" t="s">
        <v>536</v>
      </c>
      <c r="I7" s="108" t="s">
        <v>537</v>
      </c>
      <c r="J7" s="109" t="s">
        <v>538</v>
      </c>
      <c r="K7" s="564" t="s">
        <v>53</v>
      </c>
      <c r="L7" s="565"/>
      <c r="M7" s="107" t="s">
        <v>536</v>
      </c>
      <c r="N7" s="108" t="s">
        <v>537</v>
      </c>
      <c r="O7" s="109" t="s">
        <v>538</v>
      </c>
      <c r="P7" s="564" t="s">
        <v>53</v>
      </c>
      <c r="Q7" s="565"/>
      <c r="R7" s="198"/>
    </row>
    <row r="8" spans="1:18" ht="28.2" thickBot="1" x14ac:dyDescent="0.35">
      <c r="A8" s="577"/>
      <c r="B8" s="579"/>
      <c r="C8" s="200" t="s">
        <v>54</v>
      </c>
      <c r="D8" s="205" t="s">
        <v>54</v>
      </c>
      <c r="E8" s="205" t="s">
        <v>54</v>
      </c>
      <c r="F8" s="205" t="s">
        <v>54</v>
      </c>
      <c r="G8" s="204" t="s">
        <v>55</v>
      </c>
      <c r="H8" s="200" t="s">
        <v>54</v>
      </c>
      <c r="I8" s="205" t="s">
        <v>54</v>
      </c>
      <c r="J8" s="205" t="s">
        <v>54</v>
      </c>
      <c r="K8" s="203" t="s">
        <v>54</v>
      </c>
      <c r="L8" s="204" t="s">
        <v>55</v>
      </c>
      <c r="M8" s="200" t="s">
        <v>54</v>
      </c>
      <c r="N8" s="205" t="s">
        <v>54</v>
      </c>
      <c r="O8" s="205" t="s">
        <v>54</v>
      </c>
      <c r="P8" s="205" t="s">
        <v>56</v>
      </c>
      <c r="Q8" s="204" t="s">
        <v>55</v>
      </c>
      <c r="R8" s="206"/>
    </row>
    <row r="9" spans="1:18" ht="14.4" thickTop="1" x14ac:dyDescent="0.3">
      <c r="A9" s="303" t="s">
        <v>75</v>
      </c>
      <c r="B9" s="304"/>
      <c r="C9" s="305">
        <f>SUM(C10:C13)</f>
        <v>3004863</v>
      </c>
      <c r="D9" s="305">
        <f>SUM(D10:D13)</f>
        <v>3007173</v>
      </c>
      <c r="E9" s="305">
        <f>SUM(E10:E13)</f>
        <v>3001500</v>
      </c>
      <c r="F9" s="232">
        <f>E9-D9</f>
        <v>-5673</v>
      </c>
      <c r="G9" s="161">
        <f>F9/D9</f>
        <v>-1.8864894038354294E-3</v>
      </c>
      <c r="H9" s="305">
        <f>SUM(H10:H13)</f>
        <v>3123388</v>
      </c>
      <c r="I9" s="305">
        <f>SUM(I10:I13)</f>
        <v>3132066</v>
      </c>
      <c r="J9" s="305">
        <f>SUM(J10:J13)</f>
        <v>3133500</v>
      </c>
      <c r="K9" s="232">
        <f>J9-I9</f>
        <v>1434</v>
      </c>
      <c r="L9" s="161">
        <f>K9/I9</f>
        <v>4.5784475806065391E-4</v>
      </c>
      <c r="M9" s="305">
        <f>SUM(M10:M13)</f>
        <v>2445306.9</v>
      </c>
      <c r="N9" s="305">
        <f>SUM(N10:N13)</f>
        <v>2446805.48</v>
      </c>
      <c r="O9" s="305">
        <f>SUM(O10:O13)</f>
        <v>2445500</v>
      </c>
      <c r="P9" s="232">
        <f>O9-N9</f>
        <v>-1305.4799999999814</v>
      </c>
      <c r="Q9" s="161">
        <f>P9/N9</f>
        <v>-5.3354466085304888E-4</v>
      </c>
      <c r="R9" s="150"/>
    </row>
    <row r="10" spans="1:18" x14ac:dyDescent="0.3">
      <c r="A10" s="306"/>
      <c r="B10" s="304" t="s">
        <v>87</v>
      </c>
      <c r="C10" s="307">
        <v>708334</v>
      </c>
      <c r="D10" s="307">
        <v>704439</v>
      </c>
      <c r="E10" s="307">
        <v>702000</v>
      </c>
      <c r="F10" s="265">
        <f>E10-D10</f>
        <v>-2439</v>
      </c>
      <c r="G10" s="163">
        <f>F10/D10</f>
        <v>-3.4623295984464232E-3</v>
      </c>
      <c r="H10" s="307">
        <v>762510</v>
      </c>
      <c r="I10" s="307">
        <v>760319</v>
      </c>
      <c r="J10" s="307">
        <v>760500</v>
      </c>
      <c r="K10" s="265">
        <f>J10-I10</f>
        <v>181</v>
      </c>
      <c r="L10" s="163">
        <f>K10/I10</f>
        <v>2.3805797303500241E-4</v>
      </c>
      <c r="M10" s="307">
        <v>576431.04</v>
      </c>
      <c r="N10" s="307">
        <v>573986.52</v>
      </c>
      <c r="O10" s="307">
        <v>571000</v>
      </c>
      <c r="P10" s="265">
        <f>O10-N10</f>
        <v>-2986.5200000000186</v>
      </c>
      <c r="Q10" s="163">
        <f>P10/N10</f>
        <v>-5.2031187073870973E-3</v>
      </c>
      <c r="R10" s="150"/>
    </row>
    <row r="11" spans="1:18" x14ac:dyDescent="0.3">
      <c r="A11" s="308"/>
      <c r="B11" s="304" t="s">
        <v>88</v>
      </c>
      <c r="C11" s="307">
        <v>929683</v>
      </c>
      <c r="D11" s="307">
        <v>932108</v>
      </c>
      <c r="E11" s="307">
        <v>933000</v>
      </c>
      <c r="F11" s="265">
        <f>E11-D11</f>
        <v>892</v>
      </c>
      <c r="G11" s="163">
        <f>F11/D11</f>
        <v>9.5697065146957221E-4</v>
      </c>
      <c r="H11" s="307">
        <v>954423</v>
      </c>
      <c r="I11" s="307">
        <v>959406</v>
      </c>
      <c r="J11" s="307">
        <v>963000</v>
      </c>
      <c r="K11" s="265">
        <f>J11-I11</f>
        <v>3594</v>
      </c>
      <c r="L11" s="163">
        <f>K11/I11</f>
        <v>3.7460678795004409E-3</v>
      </c>
      <c r="M11" s="307">
        <v>776561.88</v>
      </c>
      <c r="N11" s="307">
        <v>778651.42999999993</v>
      </c>
      <c r="O11" s="307">
        <v>783000</v>
      </c>
      <c r="P11" s="265">
        <f>O11-N11</f>
        <v>4348.5700000000652</v>
      </c>
      <c r="Q11" s="163">
        <f>P11/N11</f>
        <v>5.5847454104079224E-3</v>
      </c>
      <c r="R11" s="151"/>
    </row>
    <row r="12" spans="1:18" x14ac:dyDescent="0.3">
      <c r="A12" s="308"/>
      <c r="B12" s="304" t="s">
        <v>89</v>
      </c>
      <c r="C12" s="307">
        <v>625091</v>
      </c>
      <c r="D12" s="307">
        <v>617697</v>
      </c>
      <c r="E12" s="307">
        <v>621500</v>
      </c>
      <c r="F12" s="265">
        <f>E12-D12</f>
        <v>3803</v>
      </c>
      <c r="G12" s="163">
        <f>F12/D12</f>
        <v>6.1567402788098372E-3</v>
      </c>
      <c r="H12" s="307">
        <v>634484</v>
      </c>
      <c r="I12" s="307">
        <v>627797</v>
      </c>
      <c r="J12" s="307">
        <v>631000</v>
      </c>
      <c r="K12" s="265">
        <f>J12-I12</f>
        <v>3203</v>
      </c>
      <c r="L12" s="163">
        <f>K12/I12</f>
        <v>5.101967674264133E-3</v>
      </c>
      <c r="M12" s="307">
        <v>511964.96</v>
      </c>
      <c r="N12" s="307">
        <v>505651.85</v>
      </c>
      <c r="O12" s="307">
        <v>510300</v>
      </c>
      <c r="P12" s="265">
        <f>O12-N12</f>
        <v>4648.1500000000233</v>
      </c>
      <c r="Q12" s="163">
        <f>P12/N12</f>
        <v>9.1923919590129518E-3</v>
      </c>
      <c r="R12" s="153"/>
    </row>
    <row r="13" spans="1:18" x14ac:dyDescent="0.3">
      <c r="A13" s="308"/>
      <c r="B13" s="304" t="s">
        <v>90</v>
      </c>
      <c r="C13" s="307">
        <v>741755</v>
      </c>
      <c r="D13" s="307">
        <v>752929</v>
      </c>
      <c r="E13" s="307">
        <v>745000</v>
      </c>
      <c r="F13" s="265">
        <f>E13-D13</f>
        <v>-7929</v>
      </c>
      <c r="G13" s="163">
        <f>F13/D13</f>
        <v>-1.0530873428968733E-2</v>
      </c>
      <c r="H13" s="307">
        <v>771971</v>
      </c>
      <c r="I13" s="307">
        <v>784544</v>
      </c>
      <c r="J13" s="307">
        <v>779000</v>
      </c>
      <c r="K13" s="265">
        <f>J13-I13</f>
        <v>-5544</v>
      </c>
      <c r="L13" s="163">
        <f>K13/I13</f>
        <v>-7.0665252681812616E-3</v>
      </c>
      <c r="M13" s="307">
        <v>580349.02</v>
      </c>
      <c r="N13" s="307">
        <v>588515.68000000005</v>
      </c>
      <c r="O13" s="307">
        <v>581200</v>
      </c>
      <c r="P13" s="265">
        <f>O13-N13</f>
        <v>-7315.6800000000512</v>
      </c>
      <c r="Q13" s="163">
        <f>P13/N13</f>
        <v>-1.2430730817571506E-2</v>
      </c>
      <c r="R13" s="153"/>
    </row>
    <row r="14" spans="1:18" ht="5.4" customHeight="1" x14ac:dyDescent="0.3">
      <c r="A14" s="308"/>
      <c r="B14" s="262"/>
      <c r="C14" s="305"/>
      <c r="D14" s="232"/>
      <c r="E14" s="232"/>
      <c r="F14" s="232"/>
      <c r="G14" s="162"/>
      <c r="H14" s="305"/>
      <c r="I14" s="232"/>
      <c r="J14" s="232"/>
      <c r="K14" s="232"/>
      <c r="L14" s="162"/>
      <c r="M14" s="305"/>
      <c r="N14" s="232"/>
      <c r="O14" s="232"/>
      <c r="P14" s="232"/>
      <c r="Q14" s="162"/>
      <c r="R14" s="151"/>
    </row>
    <row r="15" spans="1:18" x14ac:dyDescent="0.3">
      <c r="A15" s="303" t="s">
        <v>83</v>
      </c>
      <c r="B15" s="304"/>
      <c r="C15" s="305">
        <f>SUM(C16:C17)</f>
        <v>1122343</v>
      </c>
      <c r="D15" s="305">
        <f>SUM(D16:D17)</f>
        <v>1125953</v>
      </c>
      <c r="E15" s="305">
        <f>SUM(E16:E17)</f>
        <v>1127500</v>
      </c>
      <c r="F15" s="232">
        <f>E15-D15</f>
        <v>1547</v>
      </c>
      <c r="G15" s="162">
        <f>F15/D15</f>
        <v>1.3739472251506058E-3</v>
      </c>
      <c r="H15" s="305">
        <f>SUM(H16:H17)</f>
        <v>1153205</v>
      </c>
      <c r="I15" s="305">
        <f>SUM(I16:I17)</f>
        <v>1156614</v>
      </c>
      <c r="J15" s="305">
        <f>SUM(J16:J17)</f>
        <v>1157500</v>
      </c>
      <c r="K15" s="232">
        <f>J15-I15</f>
        <v>886</v>
      </c>
      <c r="L15" s="162">
        <f>K15/I15</f>
        <v>7.6602911602315028E-4</v>
      </c>
      <c r="M15" s="305">
        <f>SUM(M16:M17)</f>
        <v>970786.98</v>
      </c>
      <c r="N15" s="305">
        <f>SUM(N16:N17)</f>
        <v>970338.38</v>
      </c>
      <c r="O15" s="305">
        <f>SUM(O16:O17)</f>
        <v>977500</v>
      </c>
      <c r="P15" s="232">
        <f>O15-N15</f>
        <v>7161.6199999999953</v>
      </c>
      <c r="Q15" s="162">
        <f>P15/N15</f>
        <v>7.3805387353636318E-3</v>
      </c>
      <c r="R15" s="153"/>
    </row>
    <row r="16" spans="1:18" x14ac:dyDescent="0.3">
      <c r="A16" s="309"/>
      <c r="B16" s="304" t="s">
        <v>91</v>
      </c>
      <c r="C16" s="307">
        <v>303234</v>
      </c>
      <c r="D16" s="307">
        <v>301873</v>
      </c>
      <c r="E16" s="307">
        <v>306000</v>
      </c>
      <c r="F16" s="265">
        <f>E16-D16</f>
        <v>4127</v>
      </c>
      <c r="G16" s="163">
        <f>F16/D16</f>
        <v>1.3671312108071938E-2</v>
      </c>
      <c r="H16" s="307">
        <v>315699</v>
      </c>
      <c r="I16" s="307">
        <v>313959</v>
      </c>
      <c r="J16" s="307">
        <v>317700</v>
      </c>
      <c r="K16" s="265">
        <f>J16-I16</f>
        <v>3741</v>
      </c>
      <c r="L16" s="163">
        <f>K16/I16</f>
        <v>1.1915568593351361E-2</v>
      </c>
      <c r="M16" s="307">
        <v>248353.47</v>
      </c>
      <c r="N16" s="307">
        <v>246935.13</v>
      </c>
      <c r="O16" s="307">
        <v>252700</v>
      </c>
      <c r="P16" s="265">
        <f>O16-N16</f>
        <v>5764.8699999999953</v>
      </c>
      <c r="Q16" s="163">
        <f>P16/N16</f>
        <v>2.3345685970238398E-2</v>
      </c>
      <c r="R16" s="150"/>
    </row>
    <row r="17" spans="1:18" x14ac:dyDescent="0.3">
      <c r="A17" s="309"/>
      <c r="B17" s="304" t="s">
        <v>90</v>
      </c>
      <c r="C17" s="307">
        <v>819109</v>
      </c>
      <c r="D17" s="307">
        <v>824080</v>
      </c>
      <c r="E17" s="307">
        <v>821500</v>
      </c>
      <c r="F17" s="265">
        <f>E17-D17</f>
        <v>-2580</v>
      </c>
      <c r="G17" s="163">
        <f>F17/D17</f>
        <v>-3.1307640034948063E-3</v>
      </c>
      <c r="H17" s="307">
        <v>837506</v>
      </c>
      <c r="I17" s="307">
        <v>842655</v>
      </c>
      <c r="J17" s="307">
        <v>839800</v>
      </c>
      <c r="K17" s="265">
        <f>J17-I17</f>
        <v>-2855</v>
      </c>
      <c r="L17" s="163">
        <f>K17/I17</f>
        <v>-3.3881007055081855E-3</v>
      </c>
      <c r="M17" s="307">
        <v>722433.51</v>
      </c>
      <c r="N17" s="307">
        <v>723403.25</v>
      </c>
      <c r="O17" s="307">
        <v>724800</v>
      </c>
      <c r="P17" s="265">
        <f>O17-N17</f>
        <v>1396.75</v>
      </c>
      <c r="Q17" s="163">
        <f>P17/N17</f>
        <v>1.9308041538381256E-3</v>
      </c>
      <c r="R17" s="154"/>
    </row>
    <row r="18" spans="1:18" ht="4.2" customHeight="1" x14ac:dyDescent="0.3">
      <c r="A18" s="310"/>
      <c r="B18" s="311"/>
      <c r="C18" s="312"/>
      <c r="D18" s="312"/>
      <c r="E18" s="313"/>
      <c r="F18" s="313"/>
      <c r="G18" s="166"/>
      <c r="H18" s="312"/>
      <c r="I18" s="312"/>
      <c r="J18" s="313"/>
      <c r="K18" s="313"/>
      <c r="L18" s="166"/>
      <c r="M18" s="312"/>
      <c r="N18" s="312"/>
      <c r="O18" s="313"/>
      <c r="P18" s="313"/>
      <c r="Q18" s="166"/>
      <c r="R18" s="150"/>
    </row>
    <row r="19" spans="1:18" ht="3" customHeight="1" x14ac:dyDescent="0.3">
      <c r="A19" s="314"/>
      <c r="B19" s="315"/>
      <c r="C19" s="316"/>
      <c r="D19" s="316"/>
      <c r="E19" s="317"/>
      <c r="F19" s="317"/>
      <c r="G19" s="162"/>
      <c r="H19" s="316"/>
      <c r="I19" s="316"/>
      <c r="J19" s="317"/>
      <c r="K19" s="317"/>
      <c r="L19" s="162"/>
      <c r="M19" s="316"/>
      <c r="N19" s="316"/>
      <c r="O19" s="317"/>
      <c r="P19" s="317"/>
      <c r="Q19" s="162"/>
      <c r="R19" s="150"/>
    </row>
    <row r="20" spans="1:18" x14ac:dyDescent="0.3">
      <c r="A20" s="303" t="s">
        <v>92</v>
      </c>
      <c r="B20" s="315"/>
      <c r="C20" s="305">
        <f>SUM(C9,C15)</f>
        <v>4127206</v>
      </c>
      <c r="D20" s="305">
        <f>SUM(D9,D15)</f>
        <v>4133126</v>
      </c>
      <c r="E20" s="232">
        <f>SUM(E9,E15)</f>
        <v>4129000</v>
      </c>
      <c r="F20" s="232">
        <f>E20-D20</f>
        <v>-4126</v>
      </c>
      <c r="G20" s="162">
        <f>F20/D20</f>
        <v>-9.9827588125791481E-4</v>
      </c>
      <c r="H20" s="305">
        <f>SUM(H9,H15)</f>
        <v>4276593</v>
      </c>
      <c r="I20" s="305">
        <f>SUM(I9,I15)</f>
        <v>4288680</v>
      </c>
      <c r="J20" s="232">
        <f>SUM(J9,J15)</f>
        <v>4291000</v>
      </c>
      <c r="K20" s="232">
        <f>J20-I20</f>
        <v>2320</v>
      </c>
      <c r="L20" s="162">
        <f>K20/I20</f>
        <v>5.4095898971245231E-4</v>
      </c>
      <c r="M20" s="305">
        <f>SUM(M9,M15)</f>
        <v>3416093.88</v>
      </c>
      <c r="N20" s="305">
        <f>SUM(N9,N15)</f>
        <v>3417143.86</v>
      </c>
      <c r="O20" s="232">
        <f>SUM(O9,O15)</f>
        <v>3423000</v>
      </c>
      <c r="P20" s="232">
        <f>O20-N20</f>
        <v>5856.1400000001304</v>
      </c>
      <c r="Q20" s="162">
        <f>P20/N20</f>
        <v>1.7137528415324401E-3</v>
      </c>
      <c r="R20" s="154"/>
    </row>
    <row r="21" spans="1:18" ht="3.6" customHeight="1" thickBot="1" x14ac:dyDescent="0.35">
      <c r="A21" s="318"/>
      <c r="B21" s="319"/>
      <c r="C21" s="320"/>
      <c r="D21" s="320"/>
      <c r="E21" s="321"/>
      <c r="F21" s="321"/>
      <c r="G21" s="169"/>
      <c r="H21" s="320"/>
      <c r="I21" s="320"/>
      <c r="J21" s="321"/>
      <c r="K21" s="321"/>
      <c r="L21" s="169"/>
      <c r="M21" s="320"/>
      <c r="N21" s="320"/>
      <c r="O21" s="321"/>
      <c r="P21" s="321"/>
      <c r="Q21" s="169"/>
      <c r="R21" s="150"/>
    </row>
    <row r="22" spans="1:18" ht="16.2" thickTop="1" x14ac:dyDescent="0.3">
      <c r="A22" s="257"/>
      <c r="B22" s="257"/>
      <c r="C22" s="257"/>
      <c r="D22" s="322"/>
      <c r="E22" s="322"/>
      <c r="F22" s="322"/>
      <c r="G22" s="322"/>
      <c r="H22" s="322"/>
      <c r="I22" s="322"/>
      <c r="J22" s="322"/>
      <c r="N22" s="322"/>
      <c r="O22" s="322"/>
    </row>
    <row r="23" spans="1:18" ht="15.6" x14ac:dyDescent="0.3">
      <c r="A23" s="2" t="s">
        <v>436</v>
      </c>
      <c r="B23" s="144"/>
      <c r="C23" s="433"/>
      <c r="D23" s="433"/>
      <c r="E23" s="433"/>
      <c r="F23" s="433"/>
      <c r="G23" s="433"/>
      <c r="H23" s="433"/>
      <c r="I23" s="433"/>
      <c r="J23" s="433"/>
      <c r="K23" s="433"/>
      <c r="L23" s="433"/>
      <c r="M23" s="433"/>
      <c r="N23" s="433"/>
      <c r="O23" s="433"/>
      <c r="P23" s="433"/>
      <c r="Q23" s="433"/>
    </row>
    <row r="24" spans="1:18" s="76" customFormat="1" ht="15.6" x14ac:dyDescent="0.3">
      <c r="A24" s="76" t="s">
        <v>486</v>
      </c>
      <c r="B24" s="412"/>
      <c r="C24" s="568" t="s">
        <v>485</v>
      </c>
      <c r="D24" s="568"/>
      <c r="E24" s="568"/>
      <c r="F24" s="568"/>
      <c r="G24" s="568"/>
      <c r="H24" s="568"/>
      <c r="I24" s="568"/>
      <c r="J24" s="568"/>
      <c r="K24" s="568"/>
      <c r="L24" s="568"/>
      <c r="M24" s="568"/>
      <c r="N24" s="568"/>
      <c r="O24" s="568"/>
      <c r="P24" s="568"/>
    </row>
    <row r="25" spans="1:18" s="76" customFormat="1" x14ac:dyDescent="0.25">
      <c r="A25" s="478"/>
      <c r="B25" s="102"/>
      <c r="C25" s="102"/>
      <c r="D25" s="102"/>
      <c r="E25" s="102"/>
      <c r="F25" s="102"/>
      <c r="G25" s="102"/>
      <c r="H25" s="102"/>
      <c r="I25" s="102"/>
      <c r="L25" s="102"/>
      <c r="M25" s="102"/>
      <c r="N25" s="102"/>
    </row>
    <row r="26" spans="1:18" s="76" customFormat="1" ht="14.4" thickBot="1" x14ac:dyDescent="0.3">
      <c r="A26" s="477"/>
      <c r="D26" s="97"/>
      <c r="E26" s="104"/>
      <c r="F26" s="104"/>
      <c r="I26" s="646"/>
      <c r="J26" s="646"/>
      <c r="K26" s="646"/>
      <c r="N26" s="104"/>
      <c r="O26" s="104"/>
      <c r="P26" s="104"/>
      <c r="Q26" s="97"/>
    </row>
    <row r="27" spans="1:18" s="76" customFormat="1" ht="17.25" customHeight="1" thickTop="1" x14ac:dyDescent="0.25">
      <c r="A27" s="571"/>
      <c r="B27" s="573"/>
      <c r="C27" s="580" t="s">
        <v>432</v>
      </c>
      <c r="D27" s="581"/>
      <c r="E27" s="581"/>
      <c r="F27" s="581"/>
      <c r="G27" s="582"/>
      <c r="H27" s="583" t="s">
        <v>417</v>
      </c>
      <c r="I27" s="584"/>
      <c r="J27" s="584"/>
      <c r="K27" s="584"/>
      <c r="L27" s="585"/>
      <c r="M27" s="580" t="s">
        <v>416</v>
      </c>
      <c r="N27" s="581"/>
      <c r="O27" s="581"/>
      <c r="P27" s="581"/>
      <c r="Q27" s="582"/>
    </row>
    <row r="28" spans="1:18" s="78" customFormat="1" ht="27.6" customHeight="1" x14ac:dyDescent="0.25">
      <c r="A28" s="574"/>
      <c r="B28" s="576"/>
      <c r="C28" s="107" t="s">
        <v>539</v>
      </c>
      <c r="D28" s="108" t="s">
        <v>540</v>
      </c>
      <c r="E28" s="109" t="s">
        <v>541</v>
      </c>
      <c r="F28" s="562" t="s">
        <v>413</v>
      </c>
      <c r="G28" s="563"/>
      <c r="H28" s="107" t="s">
        <v>431</v>
      </c>
      <c r="I28" s="108" t="s">
        <v>415</v>
      </c>
      <c r="J28" s="109" t="s">
        <v>414</v>
      </c>
      <c r="K28" s="562" t="s">
        <v>413</v>
      </c>
      <c r="L28" s="563"/>
      <c r="M28" s="107" t="s">
        <v>431</v>
      </c>
      <c r="N28" s="108" t="s">
        <v>415</v>
      </c>
      <c r="O28" s="109" t="s">
        <v>414</v>
      </c>
      <c r="P28" s="562" t="s">
        <v>413</v>
      </c>
      <c r="Q28" s="563"/>
    </row>
    <row r="29" spans="1:18" s="76" customFormat="1" ht="28.2" thickBot="1" x14ac:dyDescent="0.3">
      <c r="A29" s="578"/>
      <c r="B29" s="579"/>
      <c r="C29" s="203" t="s">
        <v>411</v>
      </c>
      <c r="D29" s="203" t="s">
        <v>411</v>
      </c>
      <c r="E29" s="203" t="s">
        <v>411</v>
      </c>
      <c r="F29" s="203" t="s">
        <v>411</v>
      </c>
      <c r="G29" s="204" t="s">
        <v>410</v>
      </c>
      <c r="H29" s="203" t="s">
        <v>411</v>
      </c>
      <c r="I29" s="203" t="s">
        <v>411</v>
      </c>
      <c r="J29" s="203" t="s">
        <v>411</v>
      </c>
      <c r="K29" s="203" t="s">
        <v>411</v>
      </c>
      <c r="L29" s="204" t="s">
        <v>410</v>
      </c>
      <c r="M29" s="205" t="s">
        <v>430</v>
      </c>
      <c r="N29" s="205" t="s">
        <v>430</v>
      </c>
      <c r="O29" s="205" t="s">
        <v>430</v>
      </c>
      <c r="P29" s="205" t="s">
        <v>430</v>
      </c>
      <c r="Q29" s="204" t="s">
        <v>410</v>
      </c>
    </row>
    <row r="30" spans="1:18" s="76" customFormat="1" ht="14.4" thickTop="1" x14ac:dyDescent="0.25">
      <c r="A30" s="464" t="s">
        <v>474</v>
      </c>
      <c r="B30" s="443"/>
      <c r="C30" s="305">
        <f>SUM(C31:C34)</f>
        <v>3004863</v>
      </c>
      <c r="D30" s="305">
        <f>SUM(D31:D34)</f>
        <v>3007173</v>
      </c>
      <c r="E30" s="305">
        <f>SUM(E31:E34)</f>
        <v>3001500</v>
      </c>
      <c r="F30" s="232">
        <f>E30-D30</f>
        <v>-5673</v>
      </c>
      <c r="G30" s="161">
        <f>F30/D30</f>
        <v>-1.8864894038354294E-3</v>
      </c>
      <c r="H30" s="305">
        <f>SUM(H31:H34)</f>
        <v>3123388</v>
      </c>
      <c r="I30" s="305">
        <f>SUM(I31:I34)</f>
        <v>3132066</v>
      </c>
      <c r="J30" s="305">
        <f>SUM(J31:J34)</f>
        <v>3133500</v>
      </c>
      <c r="K30" s="232">
        <f>J30-I30</f>
        <v>1434</v>
      </c>
      <c r="L30" s="161">
        <f>K30/I30</f>
        <v>4.5784475806065391E-4</v>
      </c>
      <c r="M30" s="305">
        <f>SUM(M31:M34)</f>
        <v>2445306.9</v>
      </c>
      <c r="N30" s="305">
        <f>SUM(N31:N34)</f>
        <v>2446805.48</v>
      </c>
      <c r="O30" s="305">
        <f>SUM(O31:O34)</f>
        <v>2445500</v>
      </c>
      <c r="P30" s="232">
        <f>O30-N30</f>
        <v>-1305.4799999999814</v>
      </c>
      <c r="Q30" s="161">
        <f>P30/N30</f>
        <v>-5.3354466085304888E-4</v>
      </c>
    </row>
    <row r="31" spans="1:18" s="76" customFormat="1" x14ac:dyDescent="0.25">
      <c r="A31" s="462"/>
      <c r="B31" s="443" t="s">
        <v>484</v>
      </c>
      <c r="C31" s="307">
        <v>708334</v>
      </c>
      <c r="D31" s="307">
        <v>704439</v>
      </c>
      <c r="E31" s="307">
        <v>702000</v>
      </c>
      <c r="F31" s="265">
        <f>E31-D31</f>
        <v>-2439</v>
      </c>
      <c r="G31" s="163">
        <f>F31/D31</f>
        <v>-3.4623295984464232E-3</v>
      </c>
      <c r="H31" s="307">
        <v>762510</v>
      </c>
      <c r="I31" s="307">
        <v>760319</v>
      </c>
      <c r="J31" s="307">
        <v>760500</v>
      </c>
      <c r="K31" s="265">
        <f>J31-I31</f>
        <v>181</v>
      </c>
      <c r="L31" s="163">
        <f>K31/I31</f>
        <v>2.3805797303500241E-4</v>
      </c>
      <c r="M31" s="307">
        <v>576431.04</v>
      </c>
      <c r="N31" s="307">
        <v>573986.52</v>
      </c>
      <c r="O31" s="307">
        <v>571000</v>
      </c>
      <c r="P31" s="265">
        <f>O31-N31</f>
        <v>-2986.5200000000186</v>
      </c>
      <c r="Q31" s="163">
        <f>P31/N31</f>
        <v>-5.2031187073870973E-3</v>
      </c>
    </row>
    <row r="32" spans="1:18" s="76" customFormat="1" x14ac:dyDescent="0.25">
      <c r="A32" s="459"/>
      <c r="B32" s="443" t="s">
        <v>483</v>
      </c>
      <c r="C32" s="307">
        <v>929683</v>
      </c>
      <c r="D32" s="307">
        <v>932108</v>
      </c>
      <c r="E32" s="307">
        <v>933000</v>
      </c>
      <c r="F32" s="265">
        <f>E32-D32</f>
        <v>892</v>
      </c>
      <c r="G32" s="163">
        <f>F32/D32</f>
        <v>9.5697065146957221E-4</v>
      </c>
      <c r="H32" s="307">
        <v>954423</v>
      </c>
      <c r="I32" s="307">
        <v>959406</v>
      </c>
      <c r="J32" s="307">
        <v>963000</v>
      </c>
      <c r="K32" s="265">
        <f>J32-I32</f>
        <v>3594</v>
      </c>
      <c r="L32" s="163">
        <f>K32/I32</f>
        <v>3.7460678795004409E-3</v>
      </c>
      <c r="M32" s="307">
        <v>776561.88</v>
      </c>
      <c r="N32" s="307">
        <v>778651.42999999993</v>
      </c>
      <c r="O32" s="307">
        <v>783000</v>
      </c>
      <c r="P32" s="265">
        <f>O32-N32</f>
        <v>4348.5700000000652</v>
      </c>
      <c r="Q32" s="163">
        <f>P32/N32</f>
        <v>5.5847454104079224E-3</v>
      </c>
    </row>
    <row r="33" spans="1:18" s="76" customFormat="1" x14ac:dyDescent="0.25">
      <c r="A33" s="460"/>
      <c r="B33" s="443" t="s">
        <v>482</v>
      </c>
      <c r="C33" s="307">
        <v>625091</v>
      </c>
      <c r="D33" s="307">
        <v>617697</v>
      </c>
      <c r="E33" s="307">
        <v>621500</v>
      </c>
      <c r="F33" s="265">
        <f>E33-D33</f>
        <v>3803</v>
      </c>
      <c r="G33" s="163">
        <f>F33/D33</f>
        <v>6.1567402788098372E-3</v>
      </c>
      <c r="H33" s="307">
        <v>634484</v>
      </c>
      <c r="I33" s="307">
        <v>627797</v>
      </c>
      <c r="J33" s="307">
        <v>631000</v>
      </c>
      <c r="K33" s="265">
        <f>J33-I33</f>
        <v>3203</v>
      </c>
      <c r="L33" s="163">
        <f>K33/I33</f>
        <v>5.101967674264133E-3</v>
      </c>
      <c r="M33" s="307">
        <v>511964.96</v>
      </c>
      <c r="N33" s="307">
        <v>505651.85</v>
      </c>
      <c r="O33" s="307">
        <v>510300</v>
      </c>
      <c r="P33" s="265">
        <f>O33-N33</f>
        <v>4648.1500000000233</v>
      </c>
      <c r="Q33" s="163">
        <f>P33/N33</f>
        <v>9.1923919590129518E-3</v>
      </c>
    </row>
    <row r="34" spans="1:18" s="76" customFormat="1" x14ac:dyDescent="0.25">
      <c r="A34" s="460"/>
      <c r="B34" s="443" t="s">
        <v>480</v>
      </c>
      <c r="C34" s="307">
        <v>741755</v>
      </c>
      <c r="D34" s="307">
        <v>752929</v>
      </c>
      <c r="E34" s="307">
        <v>745000</v>
      </c>
      <c r="F34" s="265">
        <f>E34-D34</f>
        <v>-7929</v>
      </c>
      <c r="G34" s="163">
        <f>F34/D34</f>
        <v>-1.0530873428968733E-2</v>
      </c>
      <c r="H34" s="307">
        <v>771971</v>
      </c>
      <c r="I34" s="307">
        <v>784544</v>
      </c>
      <c r="J34" s="307">
        <v>779000</v>
      </c>
      <c r="K34" s="265">
        <f>J34-I34</f>
        <v>-5544</v>
      </c>
      <c r="L34" s="163">
        <f>K34/I34</f>
        <v>-7.0665252681812616E-3</v>
      </c>
      <c r="M34" s="307">
        <v>580349.02</v>
      </c>
      <c r="N34" s="307">
        <v>588515.68000000005</v>
      </c>
      <c r="O34" s="307">
        <v>581200</v>
      </c>
      <c r="P34" s="265">
        <f>O34-N34</f>
        <v>-7315.6800000000512</v>
      </c>
      <c r="Q34" s="163">
        <f>P34/N34</f>
        <v>-1.2430730817571506E-2</v>
      </c>
    </row>
    <row r="35" spans="1:18" s="76" customFormat="1" ht="4.2" customHeight="1" x14ac:dyDescent="0.25">
      <c r="A35" s="459"/>
      <c r="B35" s="476"/>
      <c r="C35" s="305"/>
      <c r="D35" s="232"/>
      <c r="E35" s="232"/>
      <c r="F35" s="232"/>
      <c r="G35" s="162"/>
      <c r="H35" s="305"/>
      <c r="I35" s="232"/>
      <c r="J35" s="232"/>
      <c r="K35" s="232"/>
      <c r="L35" s="162"/>
      <c r="M35" s="305"/>
      <c r="N35" s="232"/>
      <c r="O35" s="232"/>
      <c r="P35" s="232"/>
      <c r="Q35" s="162"/>
    </row>
    <row r="36" spans="1:18" s="76" customFormat="1" x14ac:dyDescent="0.25">
      <c r="A36" s="260" t="s">
        <v>472</v>
      </c>
      <c r="B36" s="443"/>
      <c r="C36" s="305">
        <f>SUM(C37:C38)</f>
        <v>1122343</v>
      </c>
      <c r="D36" s="305">
        <f>SUM(D37:D38)</f>
        <v>1125953</v>
      </c>
      <c r="E36" s="305">
        <f>SUM(E37:E38)</f>
        <v>1127500</v>
      </c>
      <c r="F36" s="232">
        <f>E36-D36</f>
        <v>1547</v>
      </c>
      <c r="G36" s="162">
        <f>F36/D36</f>
        <v>1.3739472251506058E-3</v>
      </c>
      <c r="H36" s="305">
        <f>SUM(H37:H38)</f>
        <v>1153205</v>
      </c>
      <c r="I36" s="305">
        <f>SUM(I37:I38)</f>
        <v>1156614</v>
      </c>
      <c r="J36" s="305">
        <f>SUM(J37:J38)</f>
        <v>1157500</v>
      </c>
      <c r="K36" s="232">
        <f>J36-I36</f>
        <v>886</v>
      </c>
      <c r="L36" s="162">
        <f>K36/I36</f>
        <v>7.6602911602315028E-4</v>
      </c>
      <c r="M36" s="305">
        <f>SUM(M37:M38)</f>
        <v>970786.98</v>
      </c>
      <c r="N36" s="305">
        <f>SUM(N37:N38)</f>
        <v>970338.38</v>
      </c>
      <c r="O36" s="305">
        <f>SUM(O37:O38)</f>
        <v>977500</v>
      </c>
      <c r="P36" s="232">
        <f>O36-N36</f>
        <v>7161.6199999999953</v>
      </c>
      <c r="Q36" s="162">
        <f>P36/N36</f>
        <v>7.3805387353636318E-3</v>
      </c>
    </row>
    <row r="37" spans="1:18" s="76" customFormat="1" x14ac:dyDescent="0.25">
      <c r="A37" s="475"/>
      <c r="B37" s="443" t="s">
        <v>481</v>
      </c>
      <c r="C37" s="307">
        <v>303234</v>
      </c>
      <c r="D37" s="307">
        <v>301873</v>
      </c>
      <c r="E37" s="307">
        <v>306000</v>
      </c>
      <c r="F37" s="265">
        <f>E37-D37</f>
        <v>4127</v>
      </c>
      <c r="G37" s="163">
        <f>F37/D37</f>
        <v>1.3671312108071938E-2</v>
      </c>
      <c r="H37" s="307">
        <v>315699</v>
      </c>
      <c r="I37" s="307">
        <v>313959</v>
      </c>
      <c r="J37" s="307">
        <v>317700</v>
      </c>
      <c r="K37" s="265">
        <f>J37-I37</f>
        <v>3741</v>
      </c>
      <c r="L37" s="163">
        <f>K37/I37</f>
        <v>1.1915568593351361E-2</v>
      </c>
      <c r="M37" s="307">
        <v>248353.47</v>
      </c>
      <c r="N37" s="307">
        <v>246935.13</v>
      </c>
      <c r="O37" s="307">
        <v>252700</v>
      </c>
      <c r="P37" s="265">
        <f>O37-N37</f>
        <v>5764.8699999999953</v>
      </c>
      <c r="Q37" s="163">
        <f>P37/N37</f>
        <v>2.3345685970238398E-2</v>
      </c>
    </row>
    <row r="38" spans="1:18" s="76" customFormat="1" x14ac:dyDescent="0.25">
      <c r="A38" s="475"/>
      <c r="B38" s="443" t="s">
        <v>480</v>
      </c>
      <c r="C38" s="307">
        <v>819109</v>
      </c>
      <c r="D38" s="307">
        <v>824080</v>
      </c>
      <c r="E38" s="307">
        <v>821500</v>
      </c>
      <c r="F38" s="265">
        <f>E38-D38</f>
        <v>-2580</v>
      </c>
      <c r="G38" s="163">
        <f>F38/D38</f>
        <v>-3.1307640034948063E-3</v>
      </c>
      <c r="H38" s="307">
        <v>837506</v>
      </c>
      <c r="I38" s="307">
        <v>842655</v>
      </c>
      <c r="J38" s="307">
        <v>839800</v>
      </c>
      <c r="K38" s="265">
        <f>J38-I38</f>
        <v>-2855</v>
      </c>
      <c r="L38" s="163">
        <f>K38/I38</f>
        <v>-3.3881007055081855E-3</v>
      </c>
      <c r="M38" s="307">
        <v>722433.51</v>
      </c>
      <c r="N38" s="307">
        <v>723403.25</v>
      </c>
      <c r="O38" s="307">
        <v>724800</v>
      </c>
      <c r="P38" s="265">
        <f>O38-N38</f>
        <v>1396.75</v>
      </c>
      <c r="Q38" s="163">
        <f>P38/N38</f>
        <v>1.9308041538381256E-3</v>
      </c>
    </row>
    <row r="39" spans="1:18" ht="4.2" customHeight="1" x14ac:dyDescent="0.3">
      <c r="A39" s="310"/>
      <c r="B39" s="311"/>
      <c r="C39" s="312"/>
      <c r="D39" s="312"/>
      <c r="E39" s="313"/>
      <c r="F39" s="313"/>
      <c r="G39" s="166"/>
      <c r="H39" s="312"/>
      <c r="I39" s="312"/>
      <c r="J39" s="313"/>
      <c r="K39" s="313"/>
      <c r="L39" s="166"/>
      <c r="M39" s="312"/>
      <c r="N39" s="312"/>
      <c r="O39" s="313"/>
      <c r="P39" s="313"/>
      <c r="Q39" s="166"/>
      <c r="R39" s="150"/>
    </row>
    <row r="40" spans="1:18" ht="3" customHeight="1" x14ac:dyDescent="0.3">
      <c r="A40" s="314"/>
      <c r="B40" s="315"/>
      <c r="C40" s="316"/>
      <c r="D40" s="316"/>
      <c r="E40" s="317"/>
      <c r="F40" s="317"/>
      <c r="G40" s="162"/>
      <c r="H40" s="316"/>
      <c r="I40" s="316"/>
      <c r="J40" s="317"/>
      <c r="K40" s="317"/>
      <c r="L40" s="162"/>
      <c r="M40" s="316"/>
      <c r="N40" s="316"/>
      <c r="O40" s="317"/>
      <c r="P40" s="317"/>
      <c r="Q40" s="162"/>
      <c r="R40" s="150"/>
    </row>
    <row r="41" spans="1:18" x14ac:dyDescent="0.3">
      <c r="A41" s="303"/>
      <c r="B41" s="315"/>
      <c r="C41" s="305">
        <f>SUM(C30,C36)</f>
        <v>4127206</v>
      </c>
      <c r="D41" s="305">
        <f>SUM(D30,D36)</f>
        <v>4133126</v>
      </c>
      <c r="E41" s="232">
        <f>SUM(E30,E36)</f>
        <v>4129000</v>
      </c>
      <c r="F41" s="232">
        <f>E41-D41</f>
        <v>-4126</v>
      </c>
      <c r="G41" s="162">
        <f>F41/D41</f>
        <v>-9.9827588125791481E-4</v>
      </c>
      <c r="H41" s="305">
        <f>SUM(H30,H36)</f>
        <v>4276593</v>
      </c>
      <c r="I41" s="305">
        <f>SUM(I30,I36)</f>
        <v>4288680</v>
      </c>
      <c r="J41" s="232">
        <f>SUM(J30,J36)</f>
        <v>4291000</v>
      </c>
      <c r="K41" s="232">
        <f>J41-I41</f>
        <v>2320</v>
      </c>
      <c r="L41" s="162">
        <f>K41/I41</f>
        <v>5.4095898971245231E-4</v>
      </c>
      <c r="M41" s="305">
        <f>SUM(M30,M36)</f>
        <v>3416093.88</v>
      </c>
      <c r="N41" s="305">
        <f>SUM(N30,N36)</f>
        <v>3417143.86</v>
      </c>
      <c r="O41" s="232">
        <f>SUM(O30,O36)</f>
        <v>3423000</v>
      </c>
      <c r="P41" s="232">
        <f>O41-N41</f>
        <v>5856.1400000001304</v>
      </c>
      <c r="Q41" s="162">
        <f>P41/N41</f>
        <v>1.7137528415324401E-3</v>
      </c>
      <c r="R41" s="154"/>
    </row>
    <row r="42" spans="1:18" ht="3.6" customHeight="1" thickBot="1" x14ac:dyDescent="0.35">
      <c r="A42" s="318"/>
      <c r="B42" s="319"/>
      <c r="C42" s="320"/>
      <c r="D42" s="320"/>
      <c r="E42" s="321"/>
      <c r="F42" s="321"/>
      <c r="G42" s="169"/>
      <c r="H42" s="320"/>
      <c r="I42" s="320"/>
      <c r="J42" s="321"/>
      <c r="K42" s="321"/>
      <c r="L42" s="169"/>
      <c r="M42" s="320"/>
      <c r="N42" s="320"/>
      <c r="O42" s="321"/>
      <c r="P42" s="321"/>
      <c r="Q42" s="169"/>
      <c r="R42" s="150"/>
    </row>
    <row r="43" spans="1:18" ht="16.2" thickTop="1" x14ac:dyDescent="0.3">
      <c r="A43" s="257"/>
      <c r="B43" s="257"/>
      <c r="C43" s="257"/>
      <c r="D43" s="322"/>
      <c r="E43" s="322"/>
      <c r="F43" s="322"/>
      <c r="G43" s="322"/>
      <c r="H43" s="322"/>
      <c r="I43" s="322"/>
      <c r="J43" s="322"/>
      <c r="N43" s="322"/>
      <c r="O43" s="322"/>
    </row>
    <row r="44" spans="1:18" x14ac:dyDescent="0.3">
      <c r="C44" s="433"/>
      <c r="D44" s="433"/>
      <c r="E44" s="433"/>
      <c r="F44" s="433"/>
      <c r="G44" s="433"/>
      <c r="H44" s="433"/>
      <c r="I44" s="433"/>
      <c r="J44" s="433"/>
      <c r="K44" s="433"/>
      <c r="L44" s="433"/>
      <c r="M44" s="433"/>
      <c r="N44" s="433"/>
      <c r="O44" s="433"/>
      <c r="P44" s="433"/>
      <c r="Q44" s="433"/>
    </row>
  </sheetData>
  <mergeCells count="19">
    <mergeCell ref="D3:Q3"/>
    <mergeCell ref="A4:B4"/>
    <mergeCell ref="J5:L5"/>
    <mergeCell ref="A6:B8"/>
    <mergeCell ref="C6:G6"/>
    <mergeCell ref="H6:L6"/>
    <mergeCell ref="M6:Q6"/>
    <mergeCell ref="F7:G7"/>
    <mergeCell ref="K7:L7"/>
    <mergeCell ref="P7:Q7"/>
    <mergeCell ref="P28:Q28"/>
    <mergeCell ref="C24:P24"/>
    <mergeCell ref="I26:K26"/>
    <mergeCell ref="A27:B29"/>
    <mergeCell ref="C27:G27"/>
    <mergeCell ref="H27:L27"/>
    <mergeCell ref="M27:Q27"/>
    <mergeCell ref="F28:G28"/>
    <mergeCell ref="K28:L28"/>
  </mergeCells>
  <hyperlinks>
    <hyperlink ref="A1" location="'Lijst van de tabellen'!A1" display="Terug lijst van de tabellen" xr:uid="{B1B6FBDF-07B2-46A5-8A0F-8FFCB422A3A1}"/>
    <hyperlink ref="A23" location="'Tableau Shrt - Résumé'!A1" display="Retour à l'aperçu" xr:uid="{9A177D9C-2671-414A-85BA-7BF8FA3AC473}"/>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14EBA-7674-4DD0-8133-4281840B8301}">
  <sheetPr>
    <tabColor rgb="FF92D050"/>
  </sheetPr>
  <dimension ref="A1:W47"/>
  <sheetViews>
    <sheetView topLeftCell="A26" workbookViewId="0">
      <selection activeCell="A26" sqref="A26:XFD26"/>
    </sheetView>
  </sheetViews>
  <sheetFormatPr defaultColWidth="8.88671875" defaultRowHeight="13.8" x14ac:dyDescent="0.3"/>
  <cols>
    <col min="1" max="1" width="1.33203125" style="187" customWidth="1"/>
    <col min="2" max="2" width="52.109375" style="187" customWidth="1"/>
    <col min="3" max="3" width="10.109375" style="187" customWidth="1"/>
    <col min="4" max="5" width="10.109375" style="188" customWidth="1"/>
    <col min="6" max="6" width="8.109375" style="188" customWidth="1"/>
    <col min="7" max="7" width="7.88671875" style="188" customWidth="1"/>
    <col min="8" max="8" width="9.33203125" style="188" customWidth="1"/>
    <col min="9" max="10" width="10.109375" style="188" customWidth="1"/>
    <col min="11" max="11" width="8.109375" style="187" customWidth="1"/>
    <col min="12" max="12" width="7.88671875" style="187" customWidth="1"/>
    <col min="13" max="13" width="10.109375" style="187" customWidth="1"/>
    <col min="14" max="15" width="10.109375" style="188" customWidth="1"/>
    <col min="16" max="16" width="8.109375" style="187" customWidth="1"/>
    <col min="17" max="17" width="7.88671875" style="187" customWidth="1"/>
    <col min="18" max="18" width="8.88671875" style="187"/>
    <col min="19" max="19" width="12.88671875" style="187" customWidth="1"/>
    <col min="20" max="20" width="10.6640625" style="187" bestFit="1" customWidth="1"/>
    <col min="21" max="16384" width="8.88671875" style="187"/>
  </cols>
  <sheetData>
    <row r="1" spans="1:18" ht="17.25" customHeight="1" x14ac:dyDescent="0.3">
      <c r="A1" s="147" t="s">
        <v>47</v>
      </c>
    </row>
    <row r="2" spans="1:18" ht="17.25" customHeight="1" x14ac:dyDescent="0.3">
      <c r="A2" s="147"/>
    </row>
    <row r="3" spans="1:18" s="189" customFormat="1" ht="197.25" customHeight="1" x14ac:dyDescent="0.3">
      <c r="B3" s="550" t="s">
        <v>535</v>
      </c>
      <c r="C3" s="550"/>
      <c r="D3" s="550"/>
      <c r="E3" s="550"/>
      <c r="F3" s="550"/>
      <c r="G3" s="550"/>
      <c r="H3" s="550"/>
      <c r="I3" s="550"/>
      <c r="J3" s="550"/>
      <c r="K3" s="550"/>
      <c r="L3" s="550"/>
      <c r="M3" s="550"/>
      <c r="N3" s="550"/>
      <c r="O3" s="550"/>
      <c r="P3" s="550"/>
      <c r="Q3" s="550"/>
    </row>
    <row r="4" spans="1:18" s="189" customFormat="1" ht="20.399999999999999" x14ac:dyDescent="0.3">
      <c r="B4" s="502"/>
      <c r="C4" s="502"/>
      <c r="D4" s="502"/>
      <c r="E4" s="502"/>
      <c r="F4" s="502"/>
      <c r="G4" s="502"/>
      <c r="H4" s="502"/>
      <c r="I4" s="502"/>
      <c r="J4" s="502"/>
      <c r="K4" s="502"/>
      <c r="L4" s="502"/>
      <c r="M4" s="502"/>
      <c r="N4" s="502"/>
      <c r="O4" s="502"/>
      <c r="P4" s="502"/>
      <c r="Q4" s="502"/>
    </row>
    <row r="5" spans="1:18" ht="15.6" x14ac:dyDescent="0.3">
      <c r="A5" s="187" t="s">
        <v>93</v>
      </c>
      <c r="B5" s="148"/>
      <c r="C5" s="148"/>
      <c r="D5" s="614" t="s">
        <v>94</v>
      </c>
      <c r="E5" s="614"/>
      <c r="F5" s="614"/>
      <c r="G5" s="614"/>
      <c r="H5" s="614"/>
      <c r="I5" s="614"/>
      <c r="J5" s="614"/>
      <c r="K5" s="614"/>
      <c r="L5" s="614"/>
      <c r="M5" s="614"/>
      <c r="N5" s="614"/>
      <c r="O5" s="614"/>
      <c r="P5" s="614"/>
      <c r="Q5" s="614"/>
    </row>
    <row r="6" spans="1:18" x14ac:dyDescent="0.3">
      <c r="A6" s="615"/>
      <c r="B6" s="615"/>
      <c r="C6" s="149"/>
      <c r="D6" s="149"/>
      <c r="E6" s="149"/>
      <c r="F6" s="149"/>
      <c r="G6" s="149"/>
      <c r="H6" s="149"/>
      <c r="I6" s="149"/>
      <c r="J6" s="149"/>
      <c r="N6" s="149"/>
      <c r="O6" s="149"/>
    </row>
    <row r="7" spans="1:18" ht="14.4" thickBot="1" x14ac:dyDescent="0.35">
      <c r="B7" s="193"/>
      <c r="C7" s="193"/>
      <c r="D7" s="187"/>
      <c r="F7" s="194"/>
      <c r="G7" s="194"/>
      <c r="H7" s="194"/>
      <c r="I7" s="187"/>
      <c r="J7" s="616"/>
      <c r="K7" s="616"/>
      <c r="L7" s="616"/>
      <c r="M7" s="195"/>
      <c r="N7" s="187"/>
      <c r="O7" s="194"/>
      <c r="P7" s="194"/>
      <c r="Q7" s="194"/>
      <c r="R7" s="188"/>
    </row>
    <row r="8" spans="1:18" ht="14.4" thickTop="1" x14ac:dyDescent="0.3">
      <c r="A8" s="571" t="s">
        <v>95</v>
      </c>
      <c r="B8" s="573"/>
      <c r="C8" s="620" t="s">
        <v>50</v>
      </c>
      <c r="D8" s="621"/>
      <c r="E8" s="621"/>
      <c r="F8" s="621"/>
      <c r="G8" s="622"/>
      <c r="H8" s="623" t="s">
        <v>51</v>
      </c>
      <c r="I8" s="624"/>
      <c r="J8" s="624"/>
      <c r="K8" s="624"/>
      <c r="L8" s="625"/>
      <c r="M8" s="620" t="s">
        <v>52</v>
      </c>
      <c r="N8" s="621"/>
      <c r="O8" s="621"/>
      <c r="P8" s="621"/>
      <c r="Q8" s="622"/>
      <c r="R8" s="188"/>
    </row>
    <row r="9" spans="1:18" s="199" customFormat="1" ht="27.6" x14ac:dyDescent="0.25">
      <c r="A9" s="574"/>
      <c r="B9" s="576"/>
      <c r="C9" s="107" t="s">
        <v>536</v>
      </c>
      <c r="D9" s="108" t="s">
        <v>537</v>
      </c>
      <c r="E9" s="109" t="s">
        <v>538</v>
      </c>
      <c r="F9" s="564" t="s">
        <v>53</v>
      </c>
      <c r="G9" s="565"/>
      <c r="H9" s="107" t="s">
        <v>536</v>
      </c>
      <c r="I9" s="108" t="s">
        <v>537</v>
      </c>
      <c r="J9" s="109" t="s">
        <v>538</v>
      </c>
      <c r="K9" s="564" t="s">
        <v>53</v>
      </c>
      <c r="L9" s="565"/>
      <c r="M9" s="107" t="s">
        <v>536</v>
      </c>
      <c r="N9" s="108" t="s">
        <v>537</v>
      </c>
      <c r="O9" s="109" t="s">
        <v>538</v>
      </c>
      <c r="P9" s="564" t="s">
        <v>53</v>
      </c>
      <c r="Q9" s="565"/>
      <c r="R9" s="198"/>
    </row>
    <row r="10" spans="1:18" ht="28.2" thickBot="1" x14ac:dyDescent="0.35">
      <c r="A10" s="577"/>
      <c r="B10" s="579"/>
      <c r="C10" s="200" t="s">
        <v>54</v>
      </c>
      <c r="D10" s="201" t="s">
        <v>54</v>
      </c>
      <c r="E10" s="202" t="s">
        <v>54</v>
      </c>
      <c r="F10" s="203" t="s">
        <v>54</v>
      </c>
      <c r="G10" s="204" t="s">
        <v>55</v>
      </c>
      <c r="H10" s="200" t="s">
        <v>54</v>
      </c>
      <c r="I10" s="201" t="s">
        <v>54</v>
      </c>
      <c r="J10" s="202" t="s">
        <v>54</v>
      </c>
      <c r="K10" s="203" t="s">
        <v>54</v>
      </c>
      <c r="L10" s="204" t="s">
        <v>55</v>
      </c>
      <c r="M10" s="200" t="s">
        <v>56</v>
      </c>
      <c r="N10" s="201" t="s">
        <v>56</v>
      </c>
      <c r="O10" s="205" t="s">
        <v>56</v>
      </c>
      <c r="P10" s="205" t="s">
        <v>56</v>
      </c>
      <c r="Q10" s="204" t="s">
        <v>55</v>
      </c>
      <c r="R10" s="206"/>
    </row>
    <row r="11" spans="1:18" ht="32.4" thickTop="1" x14ac:dyDescent="0.3">
      <c r="A11" s="303"/>
      <c r="B11" s="323" t="s">
        <v>96</v>
      </c>
      <c r="C11" s="232">
        <v>36505</v>
      </c>
      <c r="D11" s="232">
        <v>37437</v>
      </c>
      <c r="E11" s="232">
        <v>38800</v>
      </c>
      <c r="F11" s="324">
        <f t="shared" ref="F11:F20" si="0">E11-D11</f>
        <v>1363</v>
      </c>
      <c r="G11" s="161">
        <f t="shared" ref="G11:G20" si="1">F11/D11</f>
        <v>3.6407831824131209E-2</v>
      </c>
      <c r="H11" s="232">
        <v>37364</v>
      </c>
      <c r="I11" s="232">
        <v>38349</v>
      </c>
      <c r="J11" s="232">
        <v>39800</v>
      </c>
      <c r="K11" s="324">
        <f t="shared" ref="K11:K20" si="2">J11-I11</f>
        <v>1451</v>
      </c>
      <c r="L11" s="161">
        <f t="shared" ref="L11:L20" si="3">K11/I11</f>
        <v>3.7836710214086418E-2</v>
      </c>
      <c r="M11" s="232">
        <v>30414.19</v>
      </c>
      <c r="N11" s="232">
        <v>31115.78</v>
      </c>
      <c r="O11" s="232">
        <v>32100</v>
      </c>
      <c r="P11" s="324">
        <f t="shared" ref="P11:P20" si="4">O11-N11</f>
        <v>984.22000000000116</v>
      </c>
      <c r="Q11" s="161">
        <f t="shared" ref="Q11:Q20" si="5">P11/N11</f>
        <v>3.1630895963398672E-2</v>
      </c>
      <c r="R11" s="150"/>
    </row>
    <row r="12" spans="1:18" ht="43.2" x14ac:dyDescent="0.3">
      <c r="A12" s="303"/>
      <c r="B12" s="325" t="s">
        <v>97</v>
      </c>
      <c r="C12" s="232">
        <v>622868</v>
      </c>
      <c r="D12" s="232">
        <v>610945</v>
      </c>
      <c r="E12" s="232">
        <v>602300</v>
      </c>
      <c r="F12" s="324">
        <f t="shared" si="0"/>
        <v>-8645</v>
      </c>
      <c r="G12" s="162">
        <f t="shared" si="1"/>
        <v>-1.4150209920696625E-2</v>
      </c>
      <c r="H12" s="232">
        <v>626178</v>
      </c>
      <c r="I12" s="232">
        <v>614726</v>
      </c>
      <c r="J12" s="232">
        <v>606300</v>
      </c>
      <c r="K12" s="324">
        <f t="shared" si="2"/>
        <v>-8426</v>
      </c>
      <c r="L12" s="162">
        <f t="shared" si="3"/>
        <v>-1.3706919830949073E-2</v>
      </c>
      <c r="M12" s="232">
        <v>536962.41</v>
      </c>
      <c r="N12" s="232">
        <v>529089.34</v>
      </c>
      <c r="O12" s="232">
        <v>525000</v>
      </c>
      <c r="P12" s="324">
        <f t="shared" si="4"/>
        <v>-4089.3399999999674</v>
      </c>
      <c r="Q12" s="162">
        <f t="shared" si="5"/>
        <v>-7.7290160485939249E-3</v>
      </c>
      <c r="R12" s="150"/>
    </row>
    <row r="13" spans="1:18" ht="29.4" x14ac:dyDescent="0.3">
      <c r="A13" s="303"/>
      <c r="B13" s="325" t="s">
        <v>98</v>
      </c>
      <c r="C13" s="232">
        <v>137803</v>
      </c>
      <c r="D13" s="232">
        <v>132900</v>
      </c>
      <c r="E13" s="232">
        <v>130900</v>
      </c>
      <c r="F13" s="324">
        <f t="shared" si="0"/>
        <v>-2000</v>
      </c>
      <c r="G13" s="162">
        <f t="shared" si="1"/>
        <v>-1.5048908954100828E-2</v>
      </c>
      <c r="H13" s="232">
        <v>138128</v>
      </c>
      <c r="I13" s="232">
        <v>133255</v>
      </c>
      <c r="J13" s="232">
        <v>131200</v>
      </c>
      <c r="K13" s="324">
        <f t="shared" si="2"/>
        <v>-2055</v>
      </c>
      <c r="L13" s="162">
        <f t="shared" si="3"/>
        <v>-1.5421560166597877E-2</v>
      </c>
      <c r="M13" s="232">
        <v>104163.77</v>
      </c>
      <c r="N13" s="232">
        <v>102217.04</v>
      </c>
      <c r="O13" s="232">
        <v>99700</v>
      </c>
      <c r="P13" s="324">
        <f t="shared" si="4"/>
        <v>-2517.0399999999936</v>
      </c>
      <c r="Q13" s="162">
        <f t="shared" si="5"/>
        <v>-2.4624465744654645E-2</v>
      </c>
      <c r="R13" s="154"/>
    </row>
    <row r="14" spans="1:18" ht="43.2" x14ac:dyDescent="0.3">
      <c r="A14" s="303"/>
      <c r="B14" s="325" t="s">
        <v>99</v>
      </c>
      <c r="C14" s="232">
        <v>463745</v>
      </c>
      <c r="D14" s="232">
        <v>463997</v>
      </c>
      <c r="E14" s="232">
        <v>464600</v>
      </c>
      <c r="F14" s="324">
        <f t="shared" si="0"/>
        <v>603</v>
      </c>
      <c r="G14" s="162">
        <f t="shared" si="1"/>
        <v>1.2995773679571204E-3</v>
      </c>
      <c r="H14" s="232">
        <v>481043</v>
      </c>
      <c r="I14" s="232">
        <v>483338</v>
      </c>
      <c r="J14" s="232">
        <v>487000</v>
      </c>
      <c r="K14" s="324">
        <f t="shared" si="2"/>
        <v>3662</v>
      </c>
      <c r="L14" s="162">
        <f t="shared" si="3"/>
        <v>7.5764785719310297E-3</v>
      </c>
      <c r="M14" s="232">
        <v>376864.01</v>
      </c>
      <c r="N14" s="232">
        <v>376427.77</v>
      </c>
      <c r="O14" s="232">
        <v>377900</v>
      </c>
      <c r="P14" s="324">
        <f t="shared" si="4"/>
        <v>1472.2299999999814</v>
      </c>
      <c r="Q14" s="162">
        <f t="shared" si="5"/>
        <v>3.9110557650940082E-3</v>
      </c>
      <c r="R14" s="150"/>
    </row>
    <row r="15" spans="1:18" ht="29.4" x14ac:dyDescent="0.3">
      <c r="A15" s="303"/>
      <c r="B15" s="325" t="s">
        <v>100</v>
      </c>
      <c r="C15" s="232">
        <v>400135</v>
      </c>
      <c r="D15" s="232">
        <v>406338</v>
      </c>
      <c r="E15" s="232">
        <v>405000</v>
      </c>
      <c r="F15" s="324">
        <f t="shared" si="0"/>
        <v>-1338</v>
      </c>
      <c r="G15" s="162">
        <f t="shared" si="1"/>
        <v>-3.2928251849445537E-3</v>
      </c>
      <c r="H15" s="232">
        <v>441467</v>
      </c>
      <c r="I15" s="232">
        <v>449145</v>
      </c>
      <c r="J15" s="232">
        <v>450000</v>
      </c>
      <c r="K15" s="324">
        <f t="shared" si="2"/>
        <v>855</v>
      </c>
      <c r="L15" s="162">
        <f t="shared" si="3"/>
        <v>1.9036168720569081E-3</v>
      </c>
      <c r="M15" s="232">
        <v>289393.5</v>
      </c>
      <c r="N15" s="232">
        <v>292907.32</v>
      </c>
      <c r="O15" s="232">
        <v>290000</v>
      </c>
      <c r="P15" s="324">
        <f t="shared" si="4"/>
        <v>-2907.320000000007</v>
      </c>
      <c r="Q15" s="162">
        <f t="shared" si="5"/>
        <v>-9.9257335050554792E-3</v>
      </c>
      <c r="R15" s="150"/>
    </row>
    <row r="16" spans="1:18" ht="27.6" x14ac:dyDescent="0.3">
      <c r="A16" s="303"/>
      <c r="B16" s="262" t="s">
        <v>101</v>
      </c>
      <c r="C16" s="232">
        <v>99894</v>
      </c>
      <c r="D16" s="232">
        <v>100005</v>
      </c>
      <c r="E16" s="232">
        <v>100600</v>
      </c>
      <c r="F16" s="324">
        <f t="shared" si="0"/>
        <v>595</v>
      </c>
      <c r="G16" s="162">
        <f t="shared" si="1"/>
        <v>5.9497025148742564E-3</v>
      </c>
      <c r="H16" s="232">
        <v>100486</v>
      </c>
      <c r="I16" s="232">
        <v>100549</v>
      </c>
      <c r="J16" s="232">
        <v>101200</v>
      </c>
      <c r="K16" s="324">
        <f t="shared" si="2"/>
        <v>651</v>
      </c>
      <c r="L16" s="162">
        <f t="shared" si="3"/>
        <v>6.4744552407284012E-3</v>
      </c>
      <c r="M16" s="232">
        <v>88294.79</v>
      </c>
      <c r="N16" s="232">
        <v>88363.49</v>
      </c>
      <c r="O16" s="232">
        <v>89300</v>
      </c>
      <c r="P16" s="324">
        <f t="shared" si="4"/>
        <v>936.50999999999476</v>
      </c>
      <c r="Q16" s="162">
        <f t="shared" si="5"/>
        <v>1.0598381752463542E-2</v>
      </c>
      <c r="R16" s="154"/>
    </row>
    <row r="17" spans="1:23" ht="29.4" x14ac:dyDescent="0.3">
      <c r="A17" s="303"/>
      <c r="B17" s="325" t="s">
        <v>102</v>
      </c>
      <c r="C17" s="232">
        <v>140025</v>
      </c>
      <c r="D17" s="232">
        <v>140784</v>
      </c>
      <c r="E17" s="232">
        <v>141500</v>
      </c>
      <c r="F17" s="324">
        <f t="shared" si="0"/>
        <v>716</v>
      </c>
      <c r="G17" s="162">
        <f t="shared" si="1"/>
        <v>5.085805205136947E-3</v>
      </c>
      <c r="H17" s="232">
        <v>175414</v>
      </c>
      <c r="I17" s="232">
        <v>178247</v>
      </c>
      <c r="J17" s="232">
        <v>181000</v>
      </c>
      <c r="K17" s="324">
        <f t="shared" si="2"/>
        <v>2753</v>
      </c>
      <c r="L17" s="162">
        <f t="shared" si="3"/>
        <v>1.5444860222051424E-2</v>
      </c>
      <c r="M17" s="232">
        <v>109787.12</v>
      </c>
      <c r="N17" s="232">
        <v>110895.29</v>
      </c>
      <c r="O17" s="232">
        <v>112000</v>
      </c>
      <c r="P17" s="324">
        <f t="shared" si="4"/>
        <v>1104.7100000000064</v>
      </c>
      <c r="Q17" s="162">
        <f t="shared" si="5"/>
        <v>9.9617395833493608E-3</v>
      </c>
      <c r="R17" s="150"/>
    </row>
    <row r="18" spans="1:23" ht="29.4" x14ac:dyDescent="0.3">
      <c r="A18" s="326"/>
      <c r="B18" s="325" t="s">
        <v>103</v>
      </c>
      <c r="C18" s="232">
        <v>623091</v>
      </c>
      <c r="D18" s="232">
        <v>635085</v>
      </c>
      <c r="E18" s="232">
        <v>655000</v>
      </c>
      <c r="F18" s="324">
        <f t="shared" si="0"/>
        <v>19915</v>
      </c>
      <c r="G18" s="162">
        <f t="shared" si="1"/>
        <v>3.1358007195887168E-2</v>
      </c>
      <c r="H18" s="232">
        <v>640377</v>
      </c>
      <c r="I18" s="232">
        <v>652770</v>
      </c>
      <c r="J18" s="232">
        <v>674500</v>
      </c>
      <c r="K18" s="324">
        <f t="shared" si="2"/>
        <v>21730</v>
      </c>
      <c r="L18" s="162">
        <f t="shared" si="3"/>
        <v>3.3288907272086644E-2</v>
      </c>
      <c r="M18" s="232">
        <v>461835.71</v>
      </c>
      <c r="N18" s="232">
        <v>470619.79</v>
      </c>
      <c r="O18" s="232">
        <v>487400</v>
      </c>
      <c r="P18" s="324">
        <f t="shared" si="4"/>
        <v>16780.210000000021</v>
      </c>
      <c r="Q18" s="162">
        <f t="shared" si="5"/>
        <v>3.5655555411301387E-2</v>
      </c>
      <c r="R18" s="150"/>
    </row>
    <row r="19" spans="1:23" ht="29.4" x14ac:dyDescent="0.3">
      <c r="A19" s="326"/>
      <c r="B19" s="325" t="s">
        <v>104</v>
      </c>
      <c r="C19" s="232">
        <v>538941</v>
      </c>
      <c r="D19" s="232">
        <v>538093</v>
      </c>
      <c r="E19" s="232">
        <v>535800</v>
      </c>
      <c r="F19" s="324">
        <f t="shared" si="0"/>
        <v>-2293</v>
      </c>
      <c r="G19" s="162">
        <f t="shared" si="1"/>
        <v>-4.2613451578072939E-3</v>
      </c>
      <c r="H19" s="232">
        <v>543332</v>
      </c>
      <c r="I19" s="232">
        <v>542453</v>
      </c>
      <c r="J19" s="232">
        <v>540000</v>
      </c>
      <c r="K19" s="324">
        <f t="shared" si="2"/>
        <v>-2453</v>
      </c>
      <c r="L19" s="162">
        <f t="shared" si="3"/>
        <v>-4.5220507583145454E-3</v>
      </c>
      <c r="M19" s="232">
        <v>493665.32</v>
      </c>
      <c r="N19" s="232">
        <v>491027.17</v>
      </c>
      <c r="O19" s="232">
        <v>489400</v>
      </c>
      <c r="P19" s="324">
        <f t="shared" si="4"/>
        <v>-1627.1699999999837</v>
      </c>
      <c r="Q19" s="162">
        <f t="shared" si="5"/>
        <v>-3.3138084802924119E-3</v>
      </c>
      <c r="R19" s="154"/>
    </row>
    <row r="20" spans="1:23" ht="15.6" x14ac:dyDescent="0.3">
      <c r="A20" s="326"/>
      <c r="B20" s="325" t="s">
        <v>105</v>
      </c>
      <c r="C20" s="232">
        <v>1064199</v>
      </c>
      <c r="D20" s="232">
        <v>1067542</v>
      </c>
      <c r="E20" s="232">
        <v>1054500</v>
      </c>
      <c r="F20" s="324">
        <f t="shared" si="0"/>
        <v>-13042</v>
      </c>
      <c r="G20" s="162">
        <f t="shared" si="1"/>
        <v>-1.2216849547839803E-2</v>
      </c>
      <c r="H20" s="232">
        <v>1092804</v>
      </c>
      <c r="I20" s="232">
        <v>1095848</v>
      </c>
      <c r="J20" s="232">
        <v>1080000</v>
      </c>
      <c r="K20" s="324">
        <f t="shared" si="2"/>
        <v>-15848</v>
      </c>
      <c r="L20" s="162">
        <f t="shared" si="3"/>
        <v>-1.4461859673969383E-2</v>
      </c>
      <c r="M20" s="232">
        <v>924713.06</v>
      </c>
      <c r="N20" s="232">
        <v>924480.87</v>
      </c>
      <c r="O20" s="232">
        <v>920200</v>
      </c>
      <c r="P20" s="324">
        <f t="shared" si="4"/>
        <v>-4280.8699999999953</v>
      </c>
      <c r="Q20" s="162">
        <f t="shared" si="5"/>
        <v>-4.630566341518776E-3</v>
      </c>
      <c r="R20" s="150"/>
    </row>
    <row r="21" spans="1:23" ht="4.2" customHeight="1" x14ac:dyDescent="0.3">
      <c r="A21" s="310"/>
      <c r="B21" s="327"/>
      <c r="C21" s="170"/>
      <c r="D21" s="229"/>
      <c r="E21" s="229"/>
      <c r="F21" s="328"/>
      <c r="G21" s="166"/>
      <c r="H21" s="170"/>
      <c r="I21" s="170"/>
      <c r="J21" s="170"/>
      <c r="K21" s="328"/>
      <c r="L21" s="166"/>
      <c r="M21" s="170"/>
      <c r="N21" s="170"/>
      <c r="O21" s="170"/>
      <c r="P21" s="328"/>
      <c r="Q21" s="166"/>
      <c r="R21" s="150"/>
    </row>
    <row r="22" spans="1:23" ht="3" customHeight="1" x14ac:dyDescent="0.3">
      <c r="A22" s="329"/>
      <c r="B22" s="330"/>
      <c r="C22" s="171"/>
      <c r="D22" s="305"/>
      <c r="E22" s="232"/>
      <c r="F22" s="324"/>
      <c r="G22" s="162"/>
      <c r="H22" s="171"/>
      <c r="I22" s="171"/>
      <c r="J22" s="171"/>
      <c r="K22" s="324"/>
      <c r="L22" s="162"/>
      <c r="M22" s="171"/>
      <c r="N22" s="171"/>
      <c r="O22" s="171"/>
      <c r="P22" s="324"/>
      <c r="Q22" s="162"/>
      <c r="R22" s="154"/>
    </row>
    <row r="23" spans="1:23" ht="15.6" x14ac:dyDescent="0.3">
      <c r="A23" s="331" t="s">
        <v>15</v>
      </c>
      <c r="B23" s="332"/>
      <c r="C23" s="305">
        <f>SUM(C11:C20)</f>
        <v>4127206</v>
      </c>
      <c r="D23" s="305">
        <f>SUM(D11:D20)</f>
        <v>4133126</v>
      </c>
      <c r="E23" s="232">
        <f>SUM(E11:E20)</f>
        <v>4129000</v>
      </c>
      <c r="F23" s="324">
        <f>E23-D23</f>
        <v>-4126</v>
      </c>
      <c r="G23" s="162">
        <f>F23/D23</f>
        <v>-9.9827588125791481E-4</v>
      </c>
      <c r="H23" s="305">
        <f>SUM(H11:H20)</f>
        <v>4276593</v>
      </c>
      <c r="I23" s="305">
        <f>SUM(I11:I20)</f>
        <v>4288680</v>
      </c>
      <c r="J23" s="305">
        <f>SUM(J11:J20)</f>
        <v>4291000</v>
      </c>
      <c r="K23" s="324">
        <f>J23-I23</f>
        <v>2320</v>
      </c>
      <c r="L23" s="162">
        <f>K23/I23</f>
        <v>5.4095898971245231E-4</v>
      </c>
      <c r="M23" s="305">
        <f>SUM(M11:M20)</f>
        <v>3416093.88</v>
      </c>
      <c r="N23" s="305">
        <f>SUM(N11:N20)</f>
        <v>3417143.8600000003</v>
      </c>
      <c r="O23" s="305">
        <f>SUM(O11:O20)</f>
        <v>3423000</v>
      </c>
      <c r="P23" s="324">
        <f>O23-N23</f>
        <v>5856.1399999996647</v>
      </c>
      <c r="Q23" s="162">
        <f>P23/N23</f>
        <v>1.7137528415323035E-3</v>
      </c>
      <c r="R23" s="150"/>
    </row>
    <row r="24" spans="1:23" ht="4.95" customHeight="1" thickBot="1" x14ac:dyDescent="0.35">
      <c r="A24" s="318"/>
      <c r="B24" s="319"/>
      <c r="C24" s="301"/>
      <c r="D24" s="302"/>
      <c r="E24" s="302"/>
      <c r="F24" s="302"/>
      <c r="G24" s="333"/>
      <c r="H24" s="301"/>
      <c r="I24" s="302"/>
      <c r="J24" s="302"/>
      <c r="K24" s="302"/>
      <c r="L24" s="333"/>
      <c r="M24" s="301"/>
      <c r="N24" s="302"/>
      <c r="O24" s="302"/>
      <c r="P24" s="302"/>
      <c r="Q24" s="333"/>
    </row>
    <row r="25" spans="1:23" ht="14.4" thickTop="1" x14ac:dyDescent="0.3">
      <c r="D25" s="243"/>
      <c r="E25" s="243"/>
      <c r="F25" s="243"/>
      <c r="G25" s="243"/>
      <c r="H25" s="243"/>
      <c r="I25" s="243"/>
      <c r="J25" s="243"/>
      <c r="N25" s="243"/>
      <c r="O25" s="243"/>
    </row>
    <row r="26" spans="1:23" s="76" customFormat="1" ht="15.6" x14ac:dyDescent="0.3">
      <c r="A26" s="2" t="s">
        <v>436</v>
      </c>
      <c r="B26" s="101"/>
      <c r="C26" s="568" t="s">
        <v>497</v>
      </c>
      <c r="D26" s="568"/>
      <c r="E26" s="568"/>
      <c r="F26" s="568"/>
      <c r="G26" s="568"/>
      <c r="H26" s="568"/>
      <c r="I26" s="568"/>
      <c r="J26" s="568"/>
      <c r="K26" s="568"/>
      <c r="L26" s="568"/>
      <c r="M26" s="568"/>
      <c r="N26" s="568"/>
      <c r="O26" s="568"/>
      <c r="P26" s="568"/>
    </row>
    <row r="27" spans="1:23" s="76" customFormat="1" ht="14.4" thickBot="1" x14ac:dyDescent="0.3">
      <c r="A27" s="76" t="s">
        <v>496</v>
      </c>
      <c r="D27" s="97"/>
      <c r="E27" s="104"/>
      <c r="F27" s="104"/>
      <c r="I27" s="570"/>
      <c r="J27" s="570"/>
      <c r="K27" s="570"/>
      <c r="N27" s="104"/>
      <c r="O27" s="104"/>
      <c r="P27" s="104"/>
      <c r="Q27" s="97"/>
    </row>
    <row r="28" spans="1:23" s="76" customFormat="1" ht="14.4" thickTop="1" x14ac:dyDescent="0.25">
      <c r="A28" s="571"/>
      <c r="B28" s="573"/>
      <c r="C28" s="580" t="s">
        <v>432</v>
      </c>
      <c r="D28" s="581"/>
      <c r="E28" s="581"/>
      <c r="F28" s="581"/>
      <c r="G28" s="582"/>
      <c r="H28" s="583" t="s">
        <v>417</v>
      </c>
      <c r="I28" s="584"/>
      <c r="J28" s="584"/>
      <c r="K28" s="584"/>
      <c r="L28" s="585"/>
      <c r="M28" s="580" t="s">
        <v>416</v>
      </c>
      <c r="N28" s="581"/>
      <c r="O28" s="581"/>
      <c r="P28" s="581"/>
      <c r="Q28" s="582"/>
      <c r="R28" s="97"/>
    </row>
    <row r="29" spans="1:23" s="78" customFormat="1" ht="33" customHeight="1" x14ac:dyDescent="0.25">
      <c r="A29" s="574"/>
      <c r="B29" s="576"/>
      <c r="C29" s="107" t="s">
        <v>539</v>
      </c>
      <c r="D29" s="108" t="s">
        <v>540</v>
      </c>
      <c r="E29" s="109" t="s">
        <v>541</v>
      </c>
      <c r="F29" s="562" t="s">
        <v>413</v>
      </c>
      <c r="G29" s="563"/>
      <c r="H29" s="107" t="s">
        <v>431</v>
      </c>
      <c r="I29" s="108" t="s">
        <v>415</v>
      </c>
      <c r="J29" s="109" t="s">
        <v>414</v>
      </c>
      <c r="K29" s="562" t="s">
        <v>413</v>
      </c>
      <c r="L29" s="563"/>
      <c r="M29" s="107" t="s">
        <v>431</v>
      </c>
      <c r="N29" s="108" t="s">
        <v>415</v>
      </c>
      <c r="O29" s="109" t="s">
        <v>414</v>
      </c>
      <c r="P29" s="562" t="s">
        <v>413</v>
      </c>
      <c r="Q29" s="563"/>
      <c r="R29" s="198"/>
    </row>
    <row r="30" spans="1:23" s="76" customFormat="1" ht="28.2" thickBot="1" x14ac:dyDescent="0.3">
      <c r="A30" s="577"/>
      <c r="B30" s="579"/>
      <c r="C30" s="203" t="s">
        <v>411</v>
      </c>
      <c r="D30" s="203" t="s">
        <v>411</v>
      </c>
      <c r="E30" s="203" t="s">
        <v>411</v>
      </c>
      <c r="F30" s="203" t="s">
        <v>411</v>
      </c>
      <c r="G30" s="204" t="s">
        <v>410</v>
      </c>
      <c r="H30" s="203" t="s">
        <v>411</v>
      </c>
      <c r="I30" s="203" t="s">
        <v>411</v>
      </c>
      <c r="J30" s="203" t="s">
        <v>411</v>
      </c>
      <c r="K30" s="203" t="s">
        <v>411</v>
      </c>
      <c r="L30" s="204" t="s">
        <v>410</v>
      </c>
      <c r="M30" s="205" t="s">
        <v>430</v>
      </c>
      <c r="N30" s="205" t="s">
        <v>430</v>
      </c>
      <c r="O30" s="205" t="s">
        <v>430</v>
      </c>
      <c r="P30" s="205" t="s">
        <v>430</v>
      </c>
      <c r="Q30" s="204" t="s">
        <v>410</v>
      </c>
      <c r="R30" s="259"/>
    </row>
    <row r="31" spans="1:23" s="76" customFormat="1" ht="30" thickTop="1" x14ac:dyDescent="0.25">
      <c r="A31" s="303"/>
      <c r="B31" s="325" t="s">
        <v>495</v>
      </c>
      <c r="C31" s="232">
        <v>36505</v>
      </c>
      <c r="D31" s="232">
        <v>37437</v>
      </c>
      <c r="E31" s="232">
        <v>38800</v>
      </c>
      <c r="F31" s="324">
        <f t="shared" ref="F31:F40" si="6">E31-D31</f>
        <v>1363</v>
      </c>
      <c r="G31" s="161">
        <f t="shared" ref="G31:G40" si="7">F31/D31</f>
        <v>3.6407831824131209E-2</v>
      </c>
      <c r="H31" s="232">
        <v>37364</v>
      </c>
      <c r="I31" s="232">
        <v>38349</v>
      </c>
      <c r="J31" s="232">
        <v>39800</v>
      </c>
      <c r="K31" s="324">
        <f t="shared" ref="K31:K40" si="8">J31-I31</f>
        <v>1451</v>
      </c>
      <c r="L31" s="161">
        <f t="shared" ref="L31:L40" si="9">K31/I31</f>
        <v>3.7836710214086418E-2</v>
      </c>
      <c r="M31" s="232">
        <v>30414.19</v>
      </c>
      <c r="N31" s="232">
        <v>31115.78</v>
      </c>
      <c r="O31" s="232">
        <v>32100</v>
      </c>
      <c r="P31" s="324">
        <f t="shared" ref="P31:P40" si="10">O31-N31</f>
        <v>984.22000000000116</v>
      </c>
      <c r="Q31" s="161">
        <f t="shared" ref="Q31:Q40" si="11">P31/N31</f>
        <v>3.1630895963398672E-2</v>
      </c>
      <c r="R31" s="150"/>
      <c r="S31" s="187"/>
      <c r="T31" s="187"/>
      <c r="U31" s="187"/>
      <c r="V31" s="187"/>
      <c r="W31" s="187"/>
    </row>
    <row r="32" spans="1:23" s="76" customFormat="1" ht="43.2" x14ac:dyDescent="0.25">
      <c r="A32" s="260"/>
      <c r="B32" s="325" t="s">
        <v>494</v>
      </c>
      <c r="C32" s="232">
        <v>622868</v>
      </c>
      <c r="D32" s="232">
        <v>610945</v>
      </c>
      <c r="E32" s="232">
        <v>602300</v>
      </c>
      <c r="F32" s="324">
        <f t="shared" si="6"/>
        <v>-8645</v>
      </c>
      <c r="G32" s="162">
        <f t="shared" si="7"/>
        <v>-1.4150209920696625E-2</v>
      </c>
      <c r="H32" s="232">
        <v>626178</v>
      </c>
      <c r="I32" s="232">
        <v>614726</v>
      </c>
      <c r="J32" s="232">
        <v>606300</v>
      </c>
      <c r="K32" s="324">
        <f t="shared" si="8"/>
        <v>-8426</v>
      </c>
      <c r="L32" s="162">
        <f t="shared" si="9"/>
        <v>-1.3706919830949073E-2</v>
      </c>
      <c r="M32" s="232">
        <v>536962.41</v>
      </c>
      <c r="N32" s="232">
        <v>529089.34</v>
      </c>
      <c r="O32" s="232">
        <v>525000</v>
      </c>
      <c r="P32" s="324">
        <f t="shared" si="10"/>
        <v>-4089.3399999999674</v>
      </c>
      <c r="Q32" s="162">
        <f t="shared" si="11"/>
        <v>-7.7290160485939249E-3</v>
      </c>
      <c r="R32" s="150"/>
      <c r="S32" s="187"/>
      <c r="T32" s="187"/>
      <c r="U32" s="187"/>
      <c r="V32" s="187"/>
      <c r="W32" s="187"/>
    </row>
    <row r="33" spans="1:23" s="76" customFormat="1" ht="29.4" x14ac:dyDescent="0.25">
      <c r="A33" s="260"/>
      <c r="B33" s="325" t="s">
        <v>493</v>
      </c>
      <c r="C33" s="232">
        <v>137803</v>
      </c>
      <c r="D33" s="232">
        <v>132900</v>
      </c>
      <c r="E33" s="232">
        <v>130900</v>
      </c>
      <c r="F33" s="324">
        <f t="shared" si="6"/>
        <v>-2000</v>
      </c>
      <c r="G33" s="162">
        <f t="shared" si="7"/>
        <v>-1.5048908954100828E-2</v>
      </c>
      <c r="H33" s="232">
        <v>138128</v>
      </c>
      <c r="I33" s="232">
        <v>133255</v>
      </c>
      <c r="J33" s="232">
        <v>131200</v>
      </c>
      <c r="K33" s="324">
        <f t="shared" si="8"/>
        <v>-2055</v>
      </c>
      <c r="L33" s="162">
        <f t="shared" si="9"/>
        <v>-1.5421560166597877E-2</v>
      </c>
      <c r="M33" s="232">
        <v>104163.77</v>
      </c>
      <c r="N33" s="232">
        <v>102217.04</v>
      </c>
      <c r="O33" s="232">
        <v>99700</v>
      </c>
      <c r="P33" s="324">
        <f t="shared" si="10"/>
        <v>-2517.0399999999936</v>
      </c>
      <c r="Q33" s="162">
        <f t="shared" si="11"/>
        <v>-2.4624465744654645E-2</v>
      </c>
      <c r="R33" s="154"/>
      <c r="S33" s="187"/>
      <c r="T33" s="187"/>
      <c r="U33" s="187"/>
      <c r="V33" s="187"/>
      <c r="W33" s="187"/>
    </row>
    <row r="34" spans="1:23" s="76" customFormat="1" ht="43.2" x14ac:dyDescent="0.25">
      <c r="A34" s="303"/>
      <c r="B34" s="325" t="s">
        <v>492</v>
      </c>
      <c r="C34" s="232">
        <v>463745</v>
      </c>
      <c r="D34" s="232">
        <v>463997</v>
      </c>
      <c r="E34" s="232">
        <v>464600</v>
      </c>
      <c r="F34" s="324">
        <f t="shared" si="6"/>
        <v>603</v>
      </c>
      <c r="G34" s="162">
        <f t="shared" si="7"/>
        <v>1.2995773679571204E-3</v>
      </c>
      <c r="H34" s="232">
        <v>481043</v>
      </c>
      <c r="I34" s="232">
        <v>483338</v>
      </c>
      <c r="J34" s="232">
        <v>487000</v>
      </c>
      <c r="K34" s="324">
        <f t="shared" si="8"/>
        <v>3662</v>
      </c>
      <c r="L34" s="162">
        <f t="shared" si="9"/>
        <v>7.5764785719310297E-3</v>
      </c>
      <c r="M34" s="232">
        <v>376864.01</v>
      </c>
      <c r="N34" s="232">
        <v>376427.77</v>
      </c>
      <c r="O34" s="232">
        <v>377900</v>
      </c>
      <c r="P34" s="324">
        <f t="shared" si="10"/>
        <v>1472.2299999999814</v>
      </c>
      <c r="Q34" s="162">
        <f t="shared" si="11"/>
        <v>3.9110557650940082E-3</v>
      </c>
      <c r="R34" s="150"/>
      <c r="S34" s="187"/>
      <c r="T34" s="187"/>
      <c r="U34" s="187"/>
      <c r="V34" s="187"/>
      <c r="W34" s="187"/>
    </row>
    <row r="35" spans="1:23" s="76" customFormat="1" ht="29.4" x14ac:dyDescent="0.25">
      <c r="A35" s="260"/>
      <c r="B35" s="325" t="s">
        <v>491</v>
      </c>
      <c r="C35" s="232">
        <v>400135</v>
      </c>
      <c r="D35" s="232">
        <v>406338</v>
      </c>
      <c r="E35" s="232">
        <v>405000</v>
      </c>
      <c r="F35" s="324">
        <f t="shared" si="6"/>
        <v>-1338</v>
      </c>
      <c r="G35" s="162">
        <f t="shared" si="7"/>
        <v>-3.2928251849445537E-3</v>
      </c>
      <c r="H35" s="232">
        <v>441467</v>
      </c>
      <c r="I35" s="232">
        <v>449145</v>
      </c>
      <c r="J35" s="232">
        <v>450000</v>
      </c>
      <c r="K35" s="324">
        <f t="shared" si="8"/>
        <v>855</v>
      </c>
      <c r="L35" s="162">
        <f t="shared" si="9"/>
        <v>1.9036168720569081E-3</v>
      </c>
      <c r="M35" s="232">
        <v>289393.5</v>
      </c>
      <c r="N35" s="232">
        <v>292907.32</v>
      </c>
      <c r="O35" s="232">
        <v>290000</v>
      </c>
      <c r="P35" s="324">
        <f t="shared" si="10"/>
        <v>-2907.320000000007</v>
      </c>
      <c r="Q35" s="162">
        <f t="shared" si="11"/>
        <v>-9.9257335050554792E-3</v>
      </c>
      <c r="R35" s="150"/>
      <c r="S35" s="187"/>
      <c r="T35" s="187"/>
      <c r="U35" s="187"/>
      <c r="V35" s="187"/>
      <c r="W35" s="187"/>
    </row>
    <row r="36" spans="1:23" s="76" customFormat="1" ht="29.4" x14ac:dyDescent="0.25">
      <c r="A36" s="260"/>
      <c r="B36" s="325" t="s">
        <v>490</v>
      </c>
      <c r="C36" s="232">
        <v>99894</v>
      </c>
      <c r="D36" s="232">
        <v>100005</v>
      </c>
      <c r="E36" s="232">
        <v>100600</v>
      </c>
      <c r="F36" s="324">
        <f t="shared" si="6"/>
        <v>595</v>
      </c>
      <c r="G36" s="162">
        <f t="shared" si="7"/>
        <v>5.9497025148742564E-3</v>
      </c>
      <c r="H36" s="232">
        <v>100486</v>
      </c>
      <c r="I36" s="232">
        <v>100549</v>
      </c>
      <c r="J36" s="232">
        <v>101200</v>
      </c>
      <c r="K36" s="324">
        <f t="shared" si="8"/>
        <v>651</v>
      </c>
      <c r="L36" s="162">
        <f t="shared" si="9"/>
        <v>6.4744552407284012E-3</v>
      </c>
      <c r="M36" s="232">
        <v>88294.79</v>
      </c>
      <c r="N36" s="232">
        <v>88363.49</v>
      </c>
      <c r="O36" s="232">
        <v>89300</v>
      </c>
      <c r="P36" s="324">
        <f t="shared" si="10"/>
        <v>936.50999999999476</v>
      </c>
      <c r="Q36" s="162">
        <f t="shared" si="11"/>
        <v>1.0598381752463542E-2</v>
      </c>
      <c r="R36" s="154"/>
      <c r="S36" s="187"/>
      <c r="T36" s="187"/>
      <c r="U36" s="187"/>
      <c r="V36" s="187"/>
      <c r="W36" s="187"/>
    </row>
    <row r="37" spans="1:23" s="76" customFormat="1" ht="29.4" x14ac:dyDescent="0.25">
      <c r="A37" s="303"/>
      <c r="B37" s="325" t="s">
        <v>489</v>
      </c>
      <c r="C37" s="232">
        <v>140025</v>
      </c>
      <c r="D37" s="232">
        <v>140784</v>
      </c>
      <c r="E37" s="232">
        <v>141500</v>
      </c>
      <c r="F37" s="324">
        <f t="shared" si="6"/>
        <v>716</v>
      </c>
      <c r="G37" s="162">
        <f t="shared" si="7"/>
        <v>5.085805205136947E-3</v>
      </c>
      <c r="H37" s="232">
        <v>175414</v>
      </c>
      <c r="I37" s="232">
        <v>178247</v>
      </c>
      <c r="J37" s="232">
        <v>181000</v>
      </c>
      <c r="K37" s="324">
        <f t="shared" si="8"/>
        <v>2753</v>
      </c>
      <c r="L37" s="162">
        <f t="shared" si="9"/>
        <v>1.5444860222051424E-2</v>
      </c>
      <c r="M37" s="232">
        <v>109787.12</v>
      </c>
      <c r="N37" s="232">
        <v>110895.29</v>
      </c>
      <c r="O37" s="232">
        <v>112000</v>
      </c>
      <c r="P37" s="324">
        <f t="shared" si="10"/>
        <v>1104.7100000000064</v>
      </c>
      <c r="Q37" s="162">
        <f t="shared" si="11"/>
        <v>9.9617395833493608E-3</v>
      </c>
      <c r="R37" s="150"/>
      <c r="S37" s="187"/>
      <c r="T37" s="187"/>
      <c r="U37" s="187"/>
      <c r="V37" s="187"/>
      <c r="W37" s="187"/>
    </row>
    <row r="38" spans="1:23" s="76" customFormat="1" ht="29.4" x14ac:dyDescent="0.25">
      <c r="A38" s="326"/>
      <c r="B38" s="325" t="s">
        <v>488</v>
      </c>
      <c r="C38" s="232">
        <v>623091</v>
      </c>
      <c r="D38" s="232">
        <v>635085</v>
      </c>
      <c r="E38" s="232">
        <v>655000</v>
      </c>
      <c r="F38" s="324">
        <f t="shared" si="6"/>
        <v>19915</v>
      </c>
      <c r="G38" s="162">
        <f t="shared" si="7"/>
        <v>3.1358007195887168E-2</v>
      </c>
      <c r="H38" s="232">
        <v>640377</v>
      </c>
      <c r="I38" s="232">
        <v>652770</v>
      </c>
      <c r="J38" s="232">
        <v>674500</v>
      </c>
      <c r="K38" s="324">
        <f t="shared" si="8"/>
        <v>21730</v>
      </c>
      <c r="L38" s="162">
        <f t="shared" si="9"/>
        <v>3.3288907272086644E-2</v>
      </c>
      <c r="M38" s="232">
        <v>461835.71</v>
      </c>
      <c r="N38" s="232">
        <v>470619.79</v>
      </c>
      <c r="O38" s="232">
        <v>487400</v>
      </c>
      <c r="P38" s="324">
        <f t="shared" si="10"/>
        <v>16780.210000000021</v>
      </c>
      <c r="Q38" s="162">
        <f t="shared" si="11"/>
        <v>3.5655555411301387E-2</v>
      </c>
      <c r="R38" s="150"/>
      <c r="S38" s="187"/>
      <c r="T38" s="187"/>
      <c r="U38" s="187"/>
      <c r="V38" s="187"/>
      <c r="W38" s="187"/>
    </row>
    <row r="39" spans="1:23" s="76" customFormat="1" ht="29.4" x14ac:dyDescent="0.25">
      <c r="A39" s="326"/>
      <c r="B39" s="325" t="s">
        <v>487</v>
      </c>
      <c r="C39" s="232">
        <v>538941</v>
      </c>
      <c r="D39" s="232">
        <v>538093</v>
      </c>
      <c r="E39" s="232">
        <v>535800</v>
      </c>
      <c r="F39" s="324">
        <f t="shared" si="6"/>
        <v>-2293</v>
      </c>
      <c r="G39" s="162">
        <f t="shared" si="7"/>
        <v>-4.2613451578072939E-3</v>
      </c>
      <c r="H39" s="232">
        <v>543332</v>
      </c>
      <c r="I39" s="232">
        <v>542453</v>
      </c>
      <c r="J39" s="232">
        <v>540000</v>
      </c>
      <c r="K39" s="324">
        <f t="shared" si="8"/>
        <v>-2453</v>
      </c>
      <c r="L39" s="162">
        <f t="shared" si="9"/>
        <v>-4.5220507583145454E-3</v>
      </c>
      <c r="M39" s="232">
        <v>493665.32</v>
      </c>
      <c r="N39" s="232">
        <v>491027.17</v>
      </c>
      <c r="O39" s="232">
        <v>489400</v>
      </c>
      <c r="P39" s="324">
        <f t="shared" si="10"/>
        <v>-1627.1699999999837</v>
      </c>
      <c r="Q39" s="162">
        <f t="shared" si="11"/>
        <v>-3.3138084802924119E-3</v>
      </c>
      <c r="R39" s="154"/>
      <c r="S39" s="187"/>
      <c r="T39" s="187"/>
      <c r="U39" s="187"/>
      <c r="V39" s="187"/>
      <c r="W39" s="187"/>
    </row>
    <row r="40" spans="1:23" s="76" customFormat="1" ht="15.6" x14ac:dyDescent="0.25">
      <c r="A40" s="326"/>
      <c r="B40" s="325" t="s">
        <v>340</v>
      </c>
      <c r="C40" s="232">
        <v>1064199</v>
      </c>
      <c r="D40" s="232">
        <v>1067542</v>
      </c>
      <c r="E40" s="232">
        <v>1054500</v>
      </c>
      <c r="F40" s="324">
        <f t="shared" si="6"/>
        <v>-13042</v>
      </c>
      <c r="G40" s="162">
        <f t="shared" si="7"/>
        <v>-1.2216849547839803E-2</v>
      </c>
      <c r="H40" s="232">
        <v>1092804</v>
      </c>
      <c r="I40" s="232">
        <v>1095848</v>
      </c>
      <c r="J40" s="232">
        <v>1080000</v>
      </c>
      <c r="K40" s="324">
        <f t="shared" si="8"/>
        <v>-15848</v>
      </c>
      <c r="L40" s="162">
        <f t="shared" si="9"/>
        <v>-1.4461859673969383E-2</v>
      </c>
      <c r="M40" s="232">
        <v>924713.06</v>
      </c>
      <c r="N40" s="232">
        <v>924480.87</v>
      </c>
      <c r="O40" s="232">
        <v>920200</v>
      </c>
      <c r="P40" s="324">
        <f t="shared" si="10"/>
        <v>-4280.8699999999953</v>
      </c>
      <c r="Q40" s="162">
        <f t="shared" si="11"/>
        <v>-4.630566341518776E-3</v>
      </c>
      <c r="R40" s="150"/>
      <c r="S40" s="187"/>
      <c r="T40" s="187"/>
      <c r="U40" s="187"/>
      <c r="V40" s="187"/>
      <c r="W40" s="187"/>
    </row>
    <row r="41" spans="1:23" s="76" customFormat="1" x14ac:dyDescent="0.25">
      <c r="A41" s="269"/>
      <c r="B41" s="271"/>
      <c r="C41" s="170"/>
      <c r="D41" s="229"/>
      <c r="E41" s="229"/>
      <c r="F41" s="328"/>
      <c r="G41" s="166"/>
      <c r="H41" s="170"/>
      <c r="I41" s="482"/>
      <c r="J41" s="482"/>
      <c r="K41" s="328"/>
      <c r="L41" s="166"/>
      <c r="M41" s="170"/>
      <c r="N41" s="482"/>
      <c r="O41" s="482"/>
      <c r="P41" s="328"/>
      <c r="Q41" s="166"/>
      <c r="R41" s="150"/>
      <c r="S41" s="187"/>
      <c r="T41" s="187"/>
      <c r="U41" s="187"/>
      <c r="V41" s="187"/>
      <c r="W41" s="187"/>
    </row>
    <row r="42" spans="1:23" s="76" customFormat="1" ht="1.5" customHeight="1" x14ac:dyDescent="0.25">
      <c r="A42" s="274"/>
      <c r="B42" s="276"/>
      <c r="C42" s="171"/>
      <c r="D42" s="305"/>
      <c r="E42" s="232"/>
      <c r="F42" s="324"/>
      <c r="G42" s="162"/>
      <c r="H42" s="171"/>
      <c r="I42" s="171"/>
      <c r="J42" s="171"/>
      <c r="K42" s="324"/>
      <c r="L42" s="162"/>
      <c r="M42" s="171"/>
      <c r="N42" s="171"/>
      <c r="O42" s="171"/>
      <c r="P42" s="324"/>
      <c r="Q42" s="162"/>
      <c r="R42" s="154"/>
      <c r="S42" s="187"/>
      <c r="T42" s="187"/>
      <c r="U42" s="187"/>
      <c r="V42" s="187"/>
      <c r="W42" s="187"/>
    </row>
    <row r="43" spans="1:23" s="76" customFormat="1" ht="15.6" x14ac:dyDescent="0.3">
      <c r="A43" s="289" t="s">
        <v>407</v>
      </c>
      <c r="B43" s="481"/>
      <c r="C43" s="305">
        <f>SUM(C31:C40)</f>
        <v>4127206</v>
      </c>
      <c r="D43" s="305">
        <f>SUM(D31:D40)</f>
        <v>4133126</v>
      </c>
      <c r="E43" s="232">
        <f>SUM(E31:E40)</f>
        <v>4129000</v>
      </c>
      <c r="F43" s="324">
        <f>E43-D43</f>
        <v>-4126</v>
      </c>
      <c r="G43" s="162">
        <f>F43/D43</f>
        <v>-9.9827588125791481E-4</v>
      </c>
      <c r="H43" s="305">
        <f>SUM(H31:H40)</f>
        <v>4276593</v>
      </c>
      <c r="I43" s="305">
        <f>SUM(I31:I40)</f>
        <v>4288680</v>
      </c>
      <c r="J43" s="305">
        <f>SUM(J31:J40)</f>
        <v>4291000</v>
      </c>
      <c r="K43" s="324">
        <f>J43-I43</f>
        <v>2320</v>
      </c>
      <c r="L43" s="162">
        <f>K43/I43</f>
        <v>5.4095898971245231E-4</v>
      </c>
      <c r="M43" s="305">
        <f>SUM(M31:M40)</f>
        <v>3416093.88</v>
      </c>
      <c r="N43" s="305">
        <f>SUM(N31:N40)</f>
        <v>3417143.8600000003</v>
      </c>
      <c r="O43" s="305">
        <f>SUM(O31:O40)</f>
        <v>3423000</v>
      </c>
      <c r="P43" s="324">
        <f>O43-N43</f>
        <v>5856.1399999996647</v>
      </c>
      <c r="Q43" s="162">
        <f>P43/N43</f>
        <v>1.7137528415323035E-3</v>
      </c>
      <c r="R43" s="150"/>
      <c r="S43" s="187"/>
      <c r="T43" s="187"/>
      <c r="U43" s="187"/>
      <c r="V43" s="187"/>
      <c r="W43" s="187"/>
    </row>
    <row r="44" spans="1:23" s="76" customFormat="1" ht="3.6" customHeight="1" thickBot="1" x14ac:dyDescent="0.3">
      <c r="A44" s="290"/>
      <c r="B44" s="301"/>
      <c r="C44" s="302"/>
      <c r="D44" s="302"/>
      <c r="E44" s="302"/>
      <c r="F44" s="333"/>
      <c r="G44" s="301"/>
      <c r="H44" s="302"/>
      <c r="I44" s="302"/>
      <c r="J44" s="302"/>
      <c r="K44" s="333"/>
      <c r="L44" s="301"/>
      <c r="M44" s="302"/>
      <c r="N44" s="302"/>
      <c r="O44" s="302"/>
      <c r="P44" s="333"/>
      <c r="Q44" s="480"/>
      <c r="R44" s="187"/>
      <c r="S44" s="187"/>
      <c r="T44" s="187"/>
      <c r="U44" s="187"/>
      <c r="V44" s="187"/>
    </row>
    <row r="45" spans="1:23" s="76" customFormat="1" ht="3" customHeight="1" thickTop="1" x14ac:dyDescent="0.25">
      <c r="A45" s="479"/>
      <c r="B45" s="146"/>
      <c r="C45" s="146"/>
      <c r="D45" s="146"/>
      <c r="E45" s="146"/>
      <c r="F45" s="146"/>
      <c r="G45" s="146"/>
      <c r="H45" s="146"/>
      <c r="I45" s="146"/>
      <c r="L45" s="146"/>
      <c r="M45" s="146"/>
      <c r="N45" s="146"/>
    </row>
    <row r="47" spans="1:23" x14ac:dyDescent="0.3">
      <c r="C47" s="433"/>
      <c r="D47" s="433"/>
      <c r="E47" s="433"/>
      <c r="F47" s="433"/>
      <c r="G47" s="433"/>
      <c r="H47" s="433"/>
      <c r="I47" s="433"/>
      <c r="J47" s="433"/>
      <c r="K47" s="433"/>
      <c r="L47" s="433"/>
      <c r="M47" s="433"/>
      <c r="N47" s="433"/>
      <c r="O47" s="433"/>
      <c r="P47" s="433"/>
      <c r="Q47" s="433"/>
    </row>
  </sheetData>
  <mergeCells count="20">
    <mergeCell ref="B3:Q3"/>
    <mergeCell ref="D5:Q5"/>
    <mergeCell ref="A6:B6"/>
    <mergeCell ref="J7:L7"/>
    <mergeCell ref="A8:B10"/>
    <mergeCell ref="C8:G8"/>
    <mergeCell ref="H8:L8"/>
    <mergeCell ref="M8:Q8"/>
    <mergeCell ref="F9:G9"/>
    <mergeCell ref="K9:L9"/>
    <mergeCell ref="P9:Q9"/>
    <mergeCell ref="C26:P26"/>
    <mergeCell ref="I27:K27"/>
    <mergeCell ref="A28:B30"/>
    <mergeCell ref="C28:G28"/>
    <mergeCell ref="H28:L28"/>
    <mergeCell ref="M28:Q28"/>
    <mergeCell ref="F29:G29"/>
    <mergeCell ref="K29:L29"/>
    <mergeCell ref="P29:Q29"/>
  </mergeCells>
  <hyperlinks>
    <hyperlink ref="A1" location="'tabel Shrt - overzicht'!A1" display="Terug lijst van de tabellen" xr:uid="{7A871F36-5A94-4AFA-85FB-66B125DA8ACF}"/>
    <hyperlink ref="A26" location="'Tableau Shrt - Résumé'!A1" display="Retour à l'aperçu" xr:uid="{BAF539A9-8E6E-4B28-AE45-E8E5A1CDB2A3}"/>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77F2B-9719-4182-89C0-95E2617F4F3E}">
  <sheetPr>
    <tabColor rgb="FF92D050"/>
  </sheetPr>
  <dimension ref="A1:P59"/>
  <sheetViews>
    <sheetView topLeftCell="B9" workbookViewId="0">
      <selection activeCell="J15" sqref="J15"/>
    </sheetView>
  </sheetViews>
  <sheetFormatPr defaultColWidth="8.88671875" defaultRowHeight="13.8" x14ac:dyDescent="0.3"/>
  <cols>
    <col min="1" max="1" width="7.33203125" style="187" customWidth="1"/>
    <col min="2" max="2" width="6.109375" style="187" customWidth="1"/>
    <col min="3" max="3" width="31.6640625" style="187" customWidth="1"/>
    <col min="4" max="6" width="9.88671875" style="188" customWidth="1"/>
    <col min="7" max="9" width="9.88671875" style="187" customWidth="1"/>
    <col min="10" max="11" width="9.88671875" style="188" customWidth="1"/>
    <col min="12" max="13" width="9.88671875" style="187" customWidth="1"/>
    <col min="14" max="16384" width="8.88671875" style="187"/>
  </cols>
  <sheetData>
    <row r="1" spans="1:13" ht="14.4" x14ac:dyDescent="0.3">
      <c r="A1" s="147" t="s">
        <v>47</v>
      </c>
      <c r="D1"/>
      <c r="E1"/>
      <c r="F1"/>
      <c r="G1"/>
    </row>
    <row r="2" spans="1:13" s="189" customFormat="1" ht="20.399999999999999" x14ac:dyDescent="0.25">
      <c r="B2" s="190"/>
      <c r="C2" s="190"/>
      <c r="D2" s="102"/>
      <c r="E2" s="102"/>
      <c r="F2" s="102"/>
      <c r="G2" s="187"/>
      <c r="H2" s="187"/>
      <c r="I2" s="187"/>
      <c r="J2" s="102"/>
      <c r="K2" s="102"/>
    </row>
    <row r="3" spans="1:13" ht="15.6" x14ac:dyDescent="0.3">
      <c r="A3" s="187" t="s">
        <v>150</v>
      </c>
      <c r="B3" s="148"/>
      <c r="C3" s="148"/>
      <c r="D3" s="148"/>
      <c r="E3" s="614" t="s">
        <v>151</v>
      </c>
      <c r="F3" s="614"/>
      <c r="G3" s="614"/>
      <c r="H3" s="614"/>
      <c r="I3" s="614"/>
      <c r="J3" s="614"/>
      <c r="K3" s="614"/>
      <c r="L3" s="614"/>
      <c r="M3" s="614"/>
    </row>
    <row r="4" spans="1:13" ht="14.4" thickBot="1" x14ac:dyDescent="0.35">
      <c r="B4" s="192"/>
      <c r="C4" s="193"/>
      <c r="D4" s="187"/>
      <c r="E4" s="187"/>
      <c r="F4" s="616"/>
      <c r="G4" s="616"/>
      <c r="H4" s="616"/>
      <c r="I4" s="195"/>
      <c r="J4" s="187"/>
      <c r="K4" s="194"/>
      <c r="L4" s="194"/>
      <c r="M4" s="194"/>
    </row>
    <row r="5" spans="1:13" ht="14.4" thickTop="1" x14ac:dyDescent="0.3">
      <c r="A5" s="647" t="s">
        <v>157</v>
      </c>
      <c r="B5" s="648"/>
      <c r="C5" s="649"/>
      <c r="D5" s="508"/>
      <c r="E5" s="624" t="s">
        <v>152</v>
      </c>
      <c r="F5" s="624"/>
      <c r="G5" s="624"/>
      <c r="H5" s="625"/>
      <c r="I5" s="507"/>
      <c r="J5" s="621" t="s">
        <v>52</v>
      </c>
      <c r="K5" s="621"/>
      <c r="L5" s="621"/>
      <c r="M5" s="622"/>
    </row>
    <row r="6" spans="1:13" s="199" customFormat="1" ht="27.6" x14ac:dyDescent="0.25">
      <c r="A6" s="650"/>
      <c r="B6" s="651"/>
      <c r="C6" s="652"/>
      <c r="D6" s="108" t="s">
        <v>536</v>
      </c>
      <c r="E6" s="108" t="s">
        <v>537</v>
      </c>
      <c r="F6" s="109" t="s">
        <v>538</v>
      </c>
      <c r="G6" s="564" t="s">
        <v>53</v>
      </c>
      <c r="H6" s="565"/>
      <c r="I6" s="108" t="s">
        <v>536</v>
      </c>
      <c r="J6" s="108" t="s">
        <v>537</v>
      </c>
      <c r="K6" s="109" t="s">
        <v>538</v>
      </c>
      <c r="L6" s="564" t="s">
        <v>53</v>
      </c>
      <c r="M6" s="565"/>
    </row>
    <row r="7" spans="1:13" ht="28.2" thickBot="1" x14ac:dyDescent="0.35">
      <c r="A7" s="653"/>
      <c r="B7" s="654"/>
      <c r="C7" s="655"/>
      <c r="D7" s="201" t="s">
        <v>54</v>
      </c>
      <c r="E7" s="201" t="s">
        <v>54</v>
      </c>
      <c r="F7" s="202" t="s">
        <v>54</v>
      </c>
      <c r="G7" s="203" t="s">
        <v>54</v>
      </c>
      <c r="H7" s="204" t="s">
        <v>55</v>
      </c>
      <c r="I7" s="201" t="s">
        <v>54</v>
      </c>
      <c r="J7" s="201" t="s">
        <v>54</v>
      </c>
      <c r="K7" s="202" t="s">
        <v>54</v>
      </c>
      <c r="L7" s="205" t="s">
        <v>56</v>
      </c>
      <c r="M7" s="204" t="s">
        <v>55</v>
      </c>
    </row>
    <row r="8" spans="1:13" ht="16.2" thickTop="1" x14ac:dyDescent="0.3">
      <c r="A8" s="611" t="s">
        <v>23</v>
      </c>
      <c r="B8" s="612"/>
      <c r="C8" s="613"/>
      <c r="D8" s="244">
        <v>490</v>
      </c>
      <c r="E8" s="244">
        <v>499</v>
      </c>
      <c r="F8" s="244">
        <v>550</v>
      </c>
      <c r="G8" s="244">
        <f>F8-E8</f>
        <v>51</v>
      </c>
      <c r="H8" s="172">
        <f t="shared" ref="H8:H22" si="0">G8/E8</f>
        <v>0.10220440881763528</v>
      </c>
      <c r="I8" s="244">
        <v>315.35000000000002</v>
      </c>
      <c r="J8" s="244">
        <v>338.97</v>
      </c>
      <c r="K8" s="244">
        <v>390</v>
      </c>
      <c r="L8" s="244">
        <f>K8-J8</f>
        <v>51.029999999999973</v>
      </c>
      <c r="M8" s="172">
        <f t="shared" ref="M8:M22" si="1">L8/J8</f>
        <v>0.1505442959553942</v>
      </c>
    </row>
    <row r="9" spans="1:13" ht="15.6" x14ac:dyDescent="0.3">
      <c r="A9" s="608" t="s">
        <v>24</v>
      </c>
      <c r="B9" s="609"/>
      <c r="C9" s="610"/>
      <c r="D9" s="244">
        <v>38204</v>
      </c>
      <c r="E9" s="244">
        <v>37735</v>
      </c>
      <c r="F9" s="244">
        <v>37270</v>
      </c>
      <c r="G9" s="244">
        <f t="shared" ref="G9:G22" si="2">F9-E9</f>
        <v>-465</v>
      </c>
      <c r="H9" s="172">
        <f t="shared" si="0"/>
        <v>-1.2322777262488406E-2</v>
      </c>
      <c r="I9" s="244">
        <v>32635.07</v>
      </c>
      <c r="J9" s="244">
        <v>31714.140000000003</v>
      </c>
      <c r="K9" s="244">
        <v>31070</v>
      </c>
      <c r="L9" s="244">
        <f t="shared" ref="L9:L22" si="3">K9-J9</f>
        <v>-644.14000000000306</v>
      </c>
      <c r="M9" s="172">
        <f t="shared" si="1"/>
        <v>-2.0310814040677218E-2</v>
      </c>
    </row>
    <row r="10" spans="1:13" x14ac:dyDescent="0.3">
      <c r="A10" s="214" t="s">
        <v>110</v>
      </c>
      <c r="B10" s="603" t="s">
        <v>111</v>
      </c>
      <c r="C10" s="604"/>
      <c r="D10" s="245">
        <v>32827</v>
      </c>
      <c r="E10" s="245">
        <v>32817</v>
      </c>
      <c r="F10" s="245">
        <v>32360</v>
      </c>
      <c r="G10" s="246">
        <f t="shared" si="2"/>
        <v>-457</v>
      </c>
      <c r="H10" s="173">
        <f t="shared" si="0"/>
        <v>-1.3925709236066673E-2</v>
      </c>
      <c r="I10" s="245">
        <v>28288.03</v>
      </c>
      <c r="J10" s="245">
        <v>27831.530000000002</v>
      </c>
      <c r="K10" s="245">
        <v>27250</v>
      </c>
      <c r="L10" s="246">
        <f t="shared" si="3"/>
        <v>-581.53000000000247</v>
      </c>
      <c r="M10" s="173">
        <f t="shared" si="1"/>
        <v>-2.0894647186123164E-2</v>
      </c>
    </row>
    <row r="11" spans="1:13" x14ac:dyDescent="0.3">
      <c r="A11" s="214" t="s">
        <v>112</v>
      </c>
      <c r="B11" s="603" t="s">
        <v>113</v>
      </c>
      <c r="C11" s="604" t="s">
        <v>13</v>
      </c>
      <c r="D11" s="245">
        <v>5377</v>
      </c>
      <c r="E11" s="245">
        <v>4918</v>
      </c>
      <c r="F11" s="245">
        <v>4910</v>
      </c>
      <c r="G11" s="246">
        <f t="shared" si="2"/>
        <v>-8</v>
      </c>
      <c r="H11" s="173">
        <f t="shared" si="0"/>
        <v>-1.6266775111834079E-3</v>
      </c>
      <c r="I11" s="245">
        <v>4347.0400000000009</v>
      </c>
      <c r="J11" s="245">
        <v>3882.61</v>
      </c>
      <c r="K11" s="245">
        <v>3820</v>
      </c>
      <c r="L11" s="246">
        <f t="shared" si="3"/>
        <v>-62.610000000000127</v>
      </c>
      <c r="M11" s="173">
        <f t="shared" si="1"/>
        <v>-1.6125750461674009E-2</v>
      </c>
    </row>
    <row r="12" spans="1:13" ht="15.6" x14ac:dyDescent="0.3">
      <c r="A12" s="608" t="s">
        <v>25</v>
      </c>
      <c r="B12" s="609"/>
      <c r="C12" s="610" t="s">
        <v>14</v>
      </c>
      <c r="D12" s="337">
        <v>58779</v>
      </c>
      <c r="E12" s="337">
        <v>59006</v>
      </c>
      <c r="F12" s="337">
        <v>55800</v>
      </c>
      <c r="G12" s="244">
        <f t="shared" si="2"/>
        <v>-3206</v>
      </c>
      <c r="H12" s="172">
        <f t="shared" si="0"/>
        <v>-5.4333457614479885E-2</v>
      </c>
      <c r="I12" s="337">
        <v>44505.760000000009</v>
      </c>
      <c r="J12" s="337">
        <v>44333.81</v>
      </c>
      <c r="K12" s="337">
        <v>40900</v>
      </c>
      <c r="L12" s="244">
        <f t="shared" si="3"/>
        <v>-3433.8099999999977</v>
      </c>
      <c r="M12" s="172">
        <f t="shared" si="1"/>
        <v>-7.7453528131238847E-2</v>
      </c>
    </row>
    <row r="13" spans="1:13" x14ac:dyDescent="0.3">
      <c r="A13" s="214" t="s">
        <v>114</v>
      </c>
      <c r="B13" s="603" t="s">
        <v>115</v>
      </c>
      <c r="C13" s="604" t="s">
        <v>15</v>
      </c>
      <c r="D13" s="245">
        <v>42814</v>
      </c>
      <c r="E13" s="245">
        <v>43572</v>
      </c>
      <c r="F13" s="245">
        <v>40750</v>
      </c>
      <c r="G13" s="246">
        <f t="shared" si="2"/>
        <v>-2822</v>
      </c>
      <c r="H13" s="173">
        <f t="shared" si="0"/>
        <v>-6.4766363719820072E-2</v>
      </c>
      <c r="I13" s="245">
        <v>32905.390000000007</v>
      </c>
      <c r="J13" s="245">
        <v>33377.770000000004</v>
      </c>
      <c r="K13" s="245">
        <v>30720</v>
      </c>
      <c r="L13" s="246">
        <f t="shared" si="3"/>
        <v>-2657.7700000000041</v>
      </c>
      <c r="M13" s="173">
        <f t="shared" si="1"/>
        <v>-7.9626949313869794E-2</v>
      </c>
    </row>
    <row r="14" spans="1:13" x14ac:dyDescent="0.3">
      <c r="A14" s="247" t="s">
        <v>116</v>
      </c>
      <c r="B14" s="603" t="s">
        <v>117</v>
      </c>
      <c r="C14" s="604" t="s">
        <v>13</v>
      </c>
      <c r="D14" s="245">
        <v>1588</v>
      </c>
      <c r="E14" s="245">
        <v>1624</v>
      </c>
      <c r="F14" s="245">
        <v>1400</v>
      </c>
      <c r="G14" s="246">
        <f t="shared" si="2"/>
        <v>-224</v>
      </c>
      <c r="H14" s="173">
        <f t="shared" si="0"/>
        <v>-0.13793103448275862</v>
      </c>
      <c r="I14" s="245">
        <v>1221.2199999999998</v>
      </c>
      <c r="J14" s="245">
        <v>1178.6399999999999</v>
      </c>
      <c r="K14" s="245">
        <v>980</v>
      </c>
      <c r="L14" s="246">
        <f t="shared" si="3"/>
        <v>-198.63999999999987</v>
      </c>
      <c r="M14" s="173">
        <f t="shared" si="1"/>
        <v>-0.16853322473359117</v>
      </c>
    </row>
    <row r="15" spans="1:13" x14ac:dyDescent="0.3">
      <c r="A15" s="247" t="s">
        <v>118</v>
      </c>
      <c r="B15" s="603" t="s">
        <v>119</v>
      </c>
      <c r="C15" s="604" t="s">
        <v>15</v>
      </c>
      <c r="D15" s="245">
        <v>821</v>
      </c>
      <c r="E15" s="245">
        <v>672</v>
      </c>
      <c r="F15" s="245">
        <v>630</v>
      </c>
      <c r="G15" s="246">
        <f t="shared" si="2"/>
        <v>-42</v>
      </c>
      <c r="H15" s="173">
        <f t="shared" si="0"/>
        <v>-6.25E-2</v>
      </c>
      <c r="I15" s="245">
        <v>735.43999999999983</v>
      </c>
      <c r="J15" s="245">
        <v>569.53</v>
      </c>
      <c r="K15" s="245">
        <v>550</v>
      </c>
      <c r="L15" s="246">
        <f t="shared" si="3"/>
        <v>-19.529999999999973</v>
      </c>
      <c r="M15" s="173">
        <f t="shared" si="1"/>
        <v>-3.4291433287096329E-2</v>
      </c>
    </row>
    <row r="16" spans="1:13" x14ac:dyDescent="0.3">
      <c r="A16" s="247" t="s">
        <v>120</v>
      </c>
      <c r="B16" s="603" t="s">
        <v>121</v>
      </c>
      <c r="C16" s="604" t="s">
        <v>13</v>
      </c>
      <c r="D16" s="245">
        <v>323</v>
      </c>
      <c r="E16" s="245">
        <v>304</v>
      </c>
      <c r="F16" s="245">
        <v>290</v>
      </c>
      <c r="G16" s="246">
        <f t="shared" si="2"/>
        <v>-14</v>
      </c>
      <c r="H16" s="173">
        <f t="shared" si="0"/>
        <v>-4.6052631578947366E-2</v>
      </c>
      <c r="I16" s="245">
        <v>228.37</v>
      </c>
      <c r="J16" s="245">
        <v>200.49</v>
      </c>
      <c r="K16" s="245">
        <v>180</v>
      </c>
      <c r="L16" s="246">
        <f t="shared" si="3"/>
        <v>-20.490000000000009</v>
      </c>
      <c r="M16" s="173">
        <f t="shared" si="1"/>
        <v>-0.10219961095316479</v>
      </c>
    </row>
    <row r="17" spans="1:16" x14ac:dyDescent="0.3">
      <c r="A17" s="247" t="s">
        <v>122</v>
      </c>
      <c r="B17" s="603" t="s">
        <v>123</v>
      </c>
      <c r="C17" s="604"/>
      <c r="D17" s="245">
        <v>13233</v>
      </c>
      <c r="E17" s="245">
        <v>12834</v>
      </c>
      <c r="F17" s="245">
        <v>12730</v>
      </c>
      <c r="G17" s="246">
        <f t="shared" si="2"/>
        <v>-104</v>
      </c>
      <c r="H17" s="174">
        <f t="shared" si="0"/>
        <v>-8.1034751441483553E-3</v>
      </c>
      <c r="I17" s="245">
        <v>9415.3399999999983</v>
      </c>
      <c r="J17" s="245">
        <v>9007.380000000001</v>
      </c>
      <c r="K17" s="245">
        <v>8470</v>
      </c>
      <c r="L17" s="246">
        <f t="shared" si="3"/>
        <v>-537.38000000000102</v>
      </c>
      <c r="M17" s="174">
        <f t="shared" si="1"/>
        <v>-5.9659967715362396E-2</v>
      </c>
    </row>
    <row r="18" spans="1:16" ht="15.6" x14ac:dyDescent="0.3">
      <c r="A18" s="608" t="s">
        <v>26</v>
      </c>
      <c r="B18" s="609"/>
      <c r="C18" s="610" t="s">
        <v>14</v>
      </c>
      <c r="D18" s="337">
        <v>8698</v>
      </c>
      <c r="E18" s="337">
        <v>8617</v>
      </c>
      <c r="F18" s="337">
        <v>7790</v>
      </c>
      <c r="G18" s="244">
        <f t="shared" si="2"/>
        <v>-827</v>
      </c>
      <c r="H18" s="172">
        <f t="shared" si="0"/>
        <v>-9.5973076476732047E-2</v>
      </c>
      <c r="I18" s="337">
        <v>4965.38</v>
      </c>
      <c r="J18" s="337">
        <v>4856.4799999999996</v>
      </c>
      <c r="K18" s="337">
        <v>4360</v>
      </c>
      <c r="L18" s="244">
        <f t="shared" si="3"/>
        <v>-496.47999999999956</v>
      </c>
      <c r="M18" s="172">
        <f t="shared" si="1"/>
        <v>-0.10223042203406575</v>
      </c>
    </row>
    <row r="19" spans="1:16" x14ac:dyDescent="0.3">
      <c r="A19" s="247" t="s">
        <v>124</v>
      </c>
      <c r="B19" s="603" t="s">
        <v>125</v>
      </c>
      <c r="C19" s="604" t="s">
        <v>15</v>
      </c>
      <c r="D19" s="245">
        <v>1433</v>
      </c>
      <c r="E19" s="245">
        <v>1509</v>
      </c>
      <c r="F19" s="245">
        <v>1230</v>
      </c>
      <c r="G19" s="246">
        <f t="shared" si="2"/>
        <v>-279</v>
      </c>
      <c r="H19" s="174">
        <f t="shared" si="0"/>
        <v>-0.18489065606361829</v>
      </c>
      <c r="I19" s="245">
        <v>757.68999999999983</v>
      </c>
      <c r="J19" s="245">
        <v>777.08</v>
      </c>
      <c r="K19" s="245">
        <v>650</v>
      </c>
      <c r="L19" s="246">
        <f t="shared" si="3"/>
        <v>-127.08000000000004</v>
      </c>
      <c r="M19" s="174">
        <f t="shared" si="1"/>
        <v>-0.16353528594224537</v>
      </c>
    </row>
    <row r="20" spans="1:16" x14ac:dyDescent="0.3">
      <c r="A20" s="247" t="s">
        <v>126</v>
      </c>
      <c r="B20" s="603" t="s">
        <v>127</v>
      </c>
      <c r="C20" s="604" t="s">
        <v>13</v>
      </c>
      <c r="D20" s="245">
        <v>3131</v>
      </c>
      <c r="E20" s="245">
        <v>2946</v>
      </c>
      <c r="F20" s="245">
        <v>2460</v>
      </c>
      <c r="G20" s="246">
        <f t="shared" si="2"/>
        <v>-486</v>
      </c>
      <c r="H20" s="174">
        <f t="shared" si="0"/>
        <v>-0.164969450101833</v>
      </c>
      <c r="I20" s="245">
        <v>1725.7099999999996</v>
      </c>
      <c r="J20" s="245">
        <v>1610.58</v>
      </c>
      <c r="K20" s="245">
        <v>1440</v>
      </c>
      <c r="L20" s="246">
        <f t="shared" si="3"/>
        <v>-170.57999999999993</v>
      </c>
      <c r="M20" s="174">
        <f t="shared" si="1"/>
        <v>-0.10591215586931411</v>
      </c>
    </row>
    <row r="21" spans="1:16" x14ac:dyDescent="0.3">
      <c r="A21" s="247" t="s">
        <v>128</v>
      </c>
      <c r="B21" s="603" t="s">
        <v>129</v>
      </c>
      <c r="C21" s="604" t="s">
        <v>14</v>
      </c>
      <c r="D21" s="245">
        <v>4134</v>
      </c>
      <c r="E21" s="245">
        <v>4162</v>
      </c>
      <c r="F21" s="245">
        <v>4100</v>
      </c>
      <c r="G21" s="246">
        <f t="shared" si="2"/>
        <v>-62</v>
      </c>
      <c r="H21" s="174">
        <f t="shared" si="0"/>
        <v>-1.4896684286400768E-2</v>
      </c>
      <c r="I21" s="245">
        <v>2481.9800000000005</v>
      </c>
      <c r="J21" s="245">
        <v>2468.8199999999997</v>
      </c>
      <c r="K21" s="245">
        <v>2270</v>
      </c>
      <c r="L21" s="246">
        <f t="shared" si="3"/>
        <v>-198.81999999999971</v>
      </c>
      <c r="M21" s="174">
        <f t="shared" si="1"/>
        <v>-8.0532400093971918E-2</v>
      </c>
    </row>
    <row r="22" spans="1:16" ht="15.6" x14ac:dyDescent="0.3">
      <c r="A22" s="608" t="s">
        <v>153</v>
      </c>
      <c r="B22" s="609"/>
      <c r="C22" s="610" t="s">
        <v>14</v>
      </c>
      <c r="D22" s="338">
        <v>1337</v>
      </c>
      <c r="E22" s="338">
        <v>1451</v>
      </c>
      <c r="F22" s="338">
        <v>1360</v>
      </c>
      <c r="G22" s="338">
        <f t="shared" si="2"/>
        <v>-91</v>
      </c>
      <c r="H22" s="336">
        <f t="shared" si="0"/>
        <v>-6.2715368711233635E-2</v>
      </c>
      <c r="I22" s="338">
        <v>732.65</v>
      </c>
      <c r="J22" s="338">
        <v>798.29</v>
      </c>
      <c r="K22" s="338">
        <v>730</v>
      </c>
      <c r="L22" s="338">
        <f t="shared" si="3"/>
        <v>-68.289999999999964</v>
      </c>
      <c r="M22" s="336">
        <f t="shared" si="1"/>
        <v>-8.5545353192448811E-2</v>
      </c>
    </row>
    <row r="23" spans="1:16" ht="1.95" customHeight="1" x14ac:dyDescent="0.3">
      <c r="A23" s="339"/>
      <c r="B23" s="340"/>
      <c r="C23" s="251"/>
      <c r="D23" s="252"/>
      <c r="E23" s="252"/>
      <c r="F23" s="253"/>
      <c r="G23" s="254"/>
      <c r="H23" s="176"/>
      <c r="I23" s="538"/>
      <c r="J23" s="252"/>
      <c r="K23" s="253"/>
      <c r="L23" s="254"/>
      <c r="M23" s="176"/>
    </row>
    <row r="24" spans="1:16" ht="15.6" x14ac:dyDescent="0.3">
      <c r="A24" s="608" t="s">
        <v>15</v>
      </c>
      <c r="B24" s="609"/>
      <c r="C24" s="610"/>
      <c r="D24" s="341">
        <f>SUM(D18,D12,D9,D8,D22)</f>
        <v>107508</v>
      </c>
      <c r="E24" s="341">
        <f>SUM(E18,E12,E9,E8,E22)</f>
        <v>107308</v>
      </c>
      <c r="F24" s="341">
        <f>SUM(F18,F12,F9,F8,F22)</f>
        <v>102770</v>
      </c>
      <c r="G24" s="341">
        <f>F24-E24</f>
        <v>-4538</v>
      </c>
      <c r="H24" s="156">
        <f>G24/E24</f>
        <v>-4.2289484474596489E-2</v>
      </c>
      <c r="I24" s="341">
        <f>SUM(I18,I12,I9,I8,I22)</f>
        <v>83154.210000000006</v>
      </c>
      <c r="J24" s="341">
        <f>SUM(J18,J12,J9,J8,J22)</f>
        <v>82041.689999999988</v>
      </c>
      <c r="K24" s="341">
        <f>SUM(K18,K12,K9,K8,K22)</f>
        <v>77450</v>
      </c>
      <c r="L24" s="341">
        <f>SUM(L18,L12,L9,L8,L22)</f>
        <v>-4591.6900000000005</v>
      </c>
      <c r="M24" s="156">
        <f>L24/J24</f>
        <v>-5.5967764681590558E-2</v>
      </c>
    </row>
    <row r="25" spans="1:16" ht="1.95" customHeight="1" thickBot="1" x14ac:dyDescent="0.35">
      <c r="A25" s="237"/>
      <c r="B25" s="238"/>
      <c r="C25" s="239"/>
      <c r="D25" s="256"/>
      <c r="E25" s="256"/>
      <c r="F25" s="256"/>
      <c r="G25" s="256"/>
      <c r="H25" s="177"/>
      <c r="I25" s="539"/>
      <c r="J25" s="256"/>
      <c r="K25" s="256"/>
      <c r="L25" s="256"/>
      <c r="M25" s="177"/>
    </row>
    <row r="26" spans="1:16" ht="16.2" thickTop="1" x14ac:dyDescent="0.3">
      <c r="A26" s="257"/>
      <c r="B26" s="257"/>
      <c r="C26" s="257"/>
      <c r="D26" s="258"/>
      <c r="E26" s="258"/>
      <c r="F26" s="258"/>
      <c r="J26" s="258"/>
      <c r="K26" s="258"/>
      <c r="M26" s="191"/>
      <c r="P26" s="152"/>
    </row>
    <row r="27" spans="1:16" ht="16.2" x14ac:dyDescent="0.3">
      <c r="A27" s="187" t="s">
        <v>154</v>
      </c>
    </row>
    <row r="28" spans="1:16" x14ac:dyDescent="0.3">
      <c r="A28" s="187" t="s">
        <v>155</v>
      </c>
    </row>
    <row r="29" spans="1:16" x14ac:dyDescent="0.3">
      <c r="A29" s="187" t="s">
        <v>156</v>
      </c>
    </row>
    <row r="31" spans="1:16" s="76" customFormat="1" ht="14.4" x14ac:dyDescent="0.3">
      <c r="A31" s="46" t="s">
        <v>421</v>
      </c>
      <c r="D31" s="97"/>
      <c r="E31" s="97"/>
      <c r="F31" s="97"/>
      <c r="G31" s="97"/>
      <c r="H31" s="97"/>
      <c r="I31" s="97"/>
      <c r="J31" s="97"/>
      <c r="K31" s="97"/>
      <c r="L31" s="97"/>
      <c r="M31" s="97"/>
    </row>
    <row r="32" spans="1:16" customFormat="1" ht="14.4" x14ac:dyDescent="0.3"/>
    <row r="33" spans="1:13" s="76" customFormat="1" ht="15.6" x14ac:dyDescent="0.3">
      <c r="A33" s="76" t="s">
        <v>420</v>
      </c>
      <c r="B33" s="412"/>
      <c r="C33" s="412"/>
      <c r="D33" s="412"/>
      <c r="E33" s="568" t="s">
        <v>419</v>
      </c>
      <c r="F33" s="568"/>
      <c r="G33" s="568"/>
      <c r="H33" s="568"/>
      <c r="I33" s="568"/>
      <c r="J33" s="568"/>
      <c r="K33" s="568"/>
      <c r="L33" s="568"/>
      <c r="M33" s="568"/>
    </row>
    <row r="34" spans="1:13" s="76" customFormat="1" ht="14.4" thickBot="1" x14ac:dyDescent="0.3">
      <c r="B34" s="40"/>
      <c r="C34" s="103"/>
      <c r="G34" s="97"/>
      <c r="H34" s="104"/>
      <c r="I34" s="104"/>
      <c r="J34" s="104"/>
      <c r="M34" s="105"/>
    </row>
    <row r="35" spans="1:13" s="76" customFormat="1" ht="14.4" thickTop="1" x14ac:dyDescent="0.25">
      <c r="A35" s="647" t="s">
        <v>418</v>
      </c>
      <c r="B35" s="572"/>
      <c r="C35" s="573"/>
      <c r="D35" s="505"/>
      <c r="E35" s="624" t="s">
        <v>417</v>
      </c>
      <c r="F35" s="624"/>
      <c r="G35" s="624"/>
      <c r="H35" s="625"/>
      <c r="I35" s="507"/>
      <c r="J35" s="621" t="s">
        <v>416</v>
      </c>
      <c r="K35" s="621"/>
      <c r="L35" s="621"/>
      <c r="M35" s="622"/>
    </row>
    <row r="36" spans="1:13" s="78" customFormat="1" ht="27.6" x14ac:dyDescent="0.25">
      <c r="A36" s="574"/>
      <c r="B36" s="575"/>
      <c r="C36" s="576"/>
      <c r="D36" s="108" t="s">
        <v>539</v>
      </c>
      <c r="E36" s="108" t="s">
        <v>540</v>
      </c>
      <c r="F36" s="109" t="s">
        <v>541</v>
      </c>
      <c r="G36" s="564" t="s">
        <v>413</v>
      </c>
      <c r="H36" s="565"/>
      <c r="I36" s="108" t="s">
        <v>539</v>
      </c>
      <c r="J36" s="108" t="s">
        <v>540</v>
      </c>
      <c r="K36" s="109" t="s">
        <v>541</v>
      </c>
      <c r="L36" s="564" t="s">
        <v>413</v>
      </c>
      <c r="M36" s="565"/>
    </row>
    <row r="37" spans="1:13" s="76" customFormat="1" ht="28.2" thickBot="1" x14ac:dyDescent="0.3">
      <c r="A37" s="577"/>
      <c r="B37" s="578"/>
      <c r="C37" s="579"/>
      <c r="D37" s="201" t="s">
        <v>412</v>
      </c>
      <c r="E37" s="201" t="s">
        <v>412</v>
      </c>
      <c r="F37" s="202" t="s">
        <v>412</v>
      </c>
      <c r="G37" s="203" t="s">
        <v>411</v>
      </c>
      <c r="H37" s="204" t="s">
        <v>410</v>
      </c>
      <c r="I37" s="201" t="s">
        <v>412</v>
      </c>
      <c r="J37" s="201" t="s">
        <v>412</v>
      </c>
      <c r="K37" s="202" t="s">
        <v>412</v>
      </c>
      <c r="L37" s="205" t="s">
        <v>411</v>
      </c>
      <c r="M37" s="204" t="s">
        <v>410</v>
      </c>
    </row>
    <row r="38" spans="1:13" s="76" customFormat="1" ht="16.2" thickTop="1" x14ac:dyDescent="0.25">
      <c r="A38" s="611" t="s">
        <v>331</v>
      </c>
      <c r="B38" s="612"/>
      <c r="C38" s="613"/>
      <c r="D38" s="244">
        <v>490</v>
      </c>
      <c r="E38" s="244">
        <v>499</v>
      </c>
      <c r="F38" s="244">
        <v>550</v>
      </c>
      <c r="G38" s="244">
        <f>F38-E38</f>
        <v>51</v>
      </c>
      <c r="H38" s="172">
        <f t="shared" ref="H38:H52" si="4">G38/E38</f>
        <v>0.10220440881763528</v>
      </c>
      <c r="I38" s="244">
        <v>315.35000000000002</v>
      </c>
      <c r="J38" s="244">
        <v>338.97</v>
      </c>
      <c r="K38" s="244">
        <v>390</v>
      </c>
      <c r="L38" s="244">
        <f t="shared" ref="L38:L52" si="5">K38-J38</f>
        <v>51.029999999999973</v>
      </c>
      <c r="M38" s="172">
        <f t="shared" ref="M38:M52" si="6">L38/J38</f>
        <v>0.1505442959553942</v>
      </c>
    </row>
    <row r="39" spans="1:13" s="76" customFormat="1" ht="15.6" x14ac:dyDescent="0.25">
      <c r="A39" s="608" t="s">
        <v>342</v>
      </c>
      <c r="B39" s="609"/>
      <c r="C39" s="610"/>
      <c r="D39" s="244">
        <v>38204</v>
      </c>
      <c r="E39" s="244">
        <v>37735</v>
      </c>
      <c r="F39" s="244">
        <v>37270</v>
      </c>
      <c r="G39" s="244">
        <f t="shared" ref="G39:G52" si="7">F39-E39</f>
        <v>-465</v>
      </c>
      <c r="H39" s="172">
        <f t="shared" si="4"/>
        <v>-1.2322777262488406E-2</v>
      </c>
      <c r="I39" s="244">
        <v>32635.07</v>
      </c>
      <c r="J39" s="244">
        <v>31714.140000000003</v>
      </c>
      <c r="K39" s="244">
        <v>31070</v>
      </c>
      <c r="L39" s="244">
        <f t="shared" si="5"/>
        <v>-644.14000000000306</v>
      </c>
      <c r="M39" s="172">
        <f t="shared" si="6"/>
        <v>-2.0310814040677218E-2</v>
      </c>
    </row>
    <row r="40" spans="1:13" s="76" customFormat="1" x14ac:dyDescent="0.25">
      <c r="A40" s="214" t="s">
        <v>110</v>
      </c>
      <c r="B40" s="603" t="s">
        <v>409</v>
      </c>
      <c r="C40" s="604"/>
      <c r="D40" s="245">
        <v>32827</v>
      </c>
      <c r="E40" s="245">
        <v>32817</v>
      </c>
      <c r="F40" s="245">
        <v>32360</v>
      </c>
      <c r="G40" s="246">
        <f t="shared" si="7"/>
        <v>-457</v>
      </c>
      <c r="H40" s="173">
        <f t="shared" si="4"/>
        <v>-1.3925709236066673E-2</v>
      </c>
      <c r="I40" s="245">
        <v>28288.03</v>
      </c>
      <c r="J40" s="245">
        <v>27831.530000000002</v>
      </c>
      <c r="K40" s="245">
        <v>27250</v>
      </c>
      <c r="L40" s="246">
        <f t="shared" si="5"/>
        <v>-581.53000000000247</v>
      </c>
      <c r="M40" s="173">
        <f t="shared" si="6"/>
        <v>-2.0894647186123164E-2</v>
      </c>
    </row>
    <row r="41" spans="1:13" s="76" customFormat="1" x14ac:dyDescent="0.25">
      <c r="A41" s="214" t="s">
        <v>112</v>
      </c>
      <c r="B41" s="603" t="s">
        <v>333</v>
      </c>
      <c r="C41" s="604"/>
      <c r="D41" s="245">
        <v>5377</v>
      </c>
      <c r="E41" s="245">
        <v>4918</v>
      </c>
      <c r="F41" s="245">
        <v>4910</v>
      </c>
      <c r="G41" s="246">
        <f t="shared" si="7"/>
        <v>-8</v>
      </c>
      <c r="H41" s="173">
        <f t="shared" si="4"/>
        <v>-1.6266775111834079E-3</v>
      </c>
      <c r="I41" s="245">
        <v>4347.0400000000009</v>
      </c>
      <c r="J41" s="245">
        <v>3882.61</v>
      </c>
      <c r="K41" s="245">
        <v>3820</v>
      </c>
      <c r="L41" s="246">
        <f t="shared" si="5"/>
        <v>-62.610000000000127</v>
      </c>
      <c r="M41" s="173">
        <f t="shared" si="6"/>
        <v>-1.6125750461674009E-2</v>
      </c>
    </row>
    <row r="42" spans="1:13" s="76" customFormat="1" ht="15.6" x14ac:dyDescent="0.25">
      <c r="A42" s="608" t="s">
        <v>343</v>
      </c>
      <c r="B42" s="609"/>
      <c r="C42" s="610" t="s">
        <v>14</v>
      </c>
      <c r="D42" s="337">
        <v>58779</v>
      </c>
      <c r="E42" s="337">
        <v>59006</v>
      </c>
      <c r="F42" s="337">
        <v>55800</v>
      </c>
      <c r="G42" s="244">
        <f t="shared" si="7"/>
        <v>-3206</v>
      </c>
      <c r="H42" s="172">
        <f t="shared" si="4"/>
        <v>-5.4333457614479885E-2</v>
      </c>
      <c r="I42" s="337">
        <v>44505.760000000009</v>
      </c>
      <c r="J42" s="337">
        <v>44333.81</v>
      </c>
      <c r="K42" s="337">
        <v>40900</v>
      </c>
      <c r="L42" s="244">
        <f t="shared" si="5"/>
        <v>-3433.8099999999977</v>
      </c>
      <c r="M42" s="172">
        <f t="shared" si="6"/>
        <v>-7.7453528131238847E-2</v>
      </c>
    </row>
    <row r="43" spans="1:13" s="76" customFormat="1" x14ac:dyDescent="0.25">
      <c r="A43" s="214" t="s">
        <v>114</v>
      </c>
      <c r="B43" s="603" t="s">
        <v>394</v>
      </c>
      <c r="C43" s="604" t="s">
        <v>15</v>
      </c>
      <c r="D43" s="245">
        <v>42814</v>
      </c>
      <c r="E43" s="245">
        <v>43572</v>
      </c>
      <c r="F43" s="245">
        <v>40750</v>
      </c>
      <c r="G43" s="246">
        <f t="shared" si="7"/>
        <v>-2822</v>
      </c>
      <c r="H43" s="173">
        <f t="shared" si="4"/>
        <v>-6.4766363719820072E-2</v>
      </c>
      <c r="I43" s="245">
        <v>32905.390000000007</v>
      </c>
      <c r="J43" s="245">
        <v>33377.770000000004</v>
      </c>
      <c r="K43" s="245">
        <v>30720</v>
      </c>
      <c r="L43" s="246">
        <f t="shared" si="5"/>
        <v>-2657.7700000000041</v>
      </c>
      <c r="M43" s="173">
        <f t="shared" si="6"/>
        <v>-7.9626949313869794E-2</v>
      </c>
    </row>
    <row r="44" spans="1:13" s="76" customFormat="1" x14ac:dyDescent="0.25">
      <c r="A44" s="247" t="s">
        <v>116</v>
      </c>
      <c r="B44" s="603" t="s">
        <v>395</v>
      </c>
      <c r="C44" s="604" t="s">
        <v>13</v>
      </c>
      <c r="D44" s="245">
        <v>1588</v>
      </c>
      <c r="E44" s="245">
        <v>1624</v>
      </c>
      <c r="F44" s="245">
        <v>1400</v>
      </c>
      <c r="G44" s="246">
        <f t="shared" si="7"/>
        <v>-224</v>
      </c>
      <c r="H44" s="173">
        <f t="shared" si="4"/>
        <v>-0.13793103448275862</v>
      </c>
      <c r="I44" s="245">
        <v>1221.2199999999998</v>
      </c>
      <c r="J44" s="245">
        <v>1178.6399999999999</v>
      </c>
      <c r="K44" s="245">
        <v>980</v>
      </c>
      <c r="L44" s="246">
        <f t="shared" si="5"/>
        <v>-198.63999999999987</v>
      </c>
      <c r="M44" s="173">
        <f t="shared" si="6"/>
        <v>-0.16853322473359117</v>
      </c>
    </row>
    <row r="45" spans="1:13" s="76" customFormat="1" x14ac:dyDescent="0.25">
      <c r="A45" s="247" t="s">
        <v>118</v>
      </c>
      <c r="B45" s="603" t="s">
        <v>396</v>
      </c>
      <c r="C45" s="604" t="s">
        <v>14</v>
      </c>
      <c r="D45" s="245">
        <v>821</v>
      </c>
      <c r="E45" s="245">
        <v>672</v>
      </c>
      <c r="F45" s="245">
        <v>630</v>
      </c>
      <c r="G45" s="246">
        <f t="shared" si="7"/>
        <v>-42</v>
      </c>
      <c r="H45" s="173">
        <f t="shared" si="4"/>
        <v>-6.25E-2</v>
      </c>
      <c r="I45" s="245">
        <v>735.43999999999983</v>
      </c>
      <c r="J45" s="245">
        <v>569.53</v>
      </c>
      <c r="K45" s="245">
        <v>550</v>
      </c>
      <c r="L45" s="246">
        <f t="shared" si="5"/>
        <v>-19.529999999999973</v>
      </c>
      <c r="M45" s="173">
        <f t="shared" si="6"/>
        <v>-3.4291433287096329E-2</v>
      </c>
    </row>
    <row r="46" spans="1:13" s="76" customFormat="1" x14ac:dyDescent="0.25">
      <c r="A46" s="247" t="s">
        <v>120</v>
      </c>
      <c r="B46" s="603" t="s">
        <v>397</v>
      </c>
      <c r="C46" s="604" t="s">
        <v>15</v>
      </c>
      <c r="D46" s="245">
        <v>323</v>
      </c>
      <c r="E46" s="245">
        <v>304</v>
      </c>
      <c r="F46" s="245">
        <v>290</v>
      </c>
      <c r="G46" s="246">
        <f t="shared" si="7"/>
        <v>-14</v>
      </c>
      <c r="H46" s="173">
        <f t="shared" si="4"/>
        <v>-4.6052631578947366E-2</v>
      </c>
      <c r="I46" s="245">
        <v>228.37</v>
      </c>
      <c r="J46" s="245">
        <v>200.49</v>
      </c>
      <c r="K46" s="245">
        <v>180</v>
      </c>
      <c r="L46" s="246">
        <f t="shared" si="5"/>
        <v>-20.490000000000009</v>
      </c>
      <c r="M46" s="173">
        <f t="shared" si="6"/>
        <v>-0.10219961095316479</v>
      </c>
    </row>
    <row r="47" spans="1:13" s="76" customFormat="1" x14ac:dyDescent="0.25">
      <c r="A47" s="247" t="s">
        <v>122</v>
      </c>
      <c r="B47" s="603" t="s">
        <v>398</v>
      </c>
      <c r="C47" s="604" t="s">
        <v>13</v>
      </c>
      <c r="D47" s="245">
        <v>13233</v>
      </c>
      <c r="E47" s="245">
        <v>12834</v>
      </c>
      <c r="F47" s="245">
        <v>12730</v>
      </c>
      <c r="G47" s="246">
        <f t="shared" si="7"/>
        <v>-104</v>
      </c>
      <c r="H47" s="174">
        <f t="shared" si="4"/>
        <v>-8.1034751441483553E-3</v>
      </c>
      <c r="I47" s="245">
        <v>9415.3399999999983</v>
      </c>
      <c r="J47" s="245">
        <v>9007.380000000001</v>
      </c>
      <c r="K47" s="245">
        <v>8470</v>
      </c>
      <c r="L47" s="246">
        <f t="shared" si="5"/>
        <v>-537.38000000000102</v>
      </c>
      <c r="M47" s="174">
        <f t="shared" si="6"/>
        <v>-5.9659967715362396E-2</v>
      </c>
    </row>
    <row r="48" spans="1:13" s="76" customFormat="1" ht="15.6" x14ac:dyDescent="0.25">
      <c r="A48" s="608" t="s">
        <v>344</v>
      </c>
      <c r="B48" s="609"/>
      <c r="C48" s="610" t="s">
        <v>14</v>
      </c>
      <c r="D48" s="337">
        <v>8698</v>
      </c>
      <c r="E48" s="337">
        <v>8617</v>
      </c>
      <c r="F48" s="337">
        <v>7790</v>
      </c>
      <c r="G48" s="244">
        <f t="shared" si="7"/>
        <v>-827</v>
      </c>
      <c r="H48" s="172">
        <f t="shared" si="4"/>
        <v>-9.5973076476732047E-2</v>
      </c>
      <c r="I48" s="337">
        <v>4965.38</v>
      </c>
      <c r="J48" s="337">
        <v>4856.4799999999996</v>
      </c>
      <c r="K48" s="337">
        <v>4360</v>
      </c>
      <c r="L48" s="244">
        <f t="shared" si="5"/>
        <v>-496.47999999999956</v>
      </c>
      <c r="M48" s="172">
        <f t="shared" si="6"/>
        <v>-0.10223042203406575</v>
      </c>
    </row>
    <row r="49" spans="1:14" s="76" customFormat="1" x14ac:dyDescent="0.25">
      <c r="A49" s="247" t="s">
        <v>124</v>
      </c>
      <c r="B49" s="603" t="s">
        <v>399</v>
      </c>
      <c r="C49" s="604" t="s">
        <v>15</v>
      </c>
      <c r="D49" s="245">
        <v>1433</v>
      </c>
      <c r="E49" s="245">
        <v>1509</v>
      </c>
      <c r="F49" s="245">
        <v>1230</v>
      </c>
      <c r="G49" s="246">
        <f t="shared" si="7"/>
        <v>-279</v>
      </c>
      <c r="H49" s="174">
        <f t="shared" si="4"/>
        <v>-0.18489065606361829</v>
      </c>
      <c r="I49" s="245">
        <v>757.68999999999983</v>
      </c>
      <c r="J49" s="245">
        <v>777.08</v>
      </c>
      <c r="K49" s="245">
        <v>650</v>
      </c>
      <c r="L49" s="246">
        <f t="shared" si="5"/>
        <v>-127.08000000000004</v>
      </c>
      <c r="M49" s="174">
        <f t="shared" si="6"/>
        <v>-0.16353528594224537</v>
      </c>
    </row>
    <row r="50" spans="1:14" s="76" customFormat="1" x14ac:dyDescent="0.25">
      <c r="A50" s="247" t="s">
        <v>126</v>
      </c>
      <c r="B50" s="603" t="s">
        <v>400</v>
      </c>
      <c r="C50" s="604" t="s">
        <v>13</v>
      </c>
      <c r="D50" s="245">
        <v>3131</v>
      </c>
      <c r="E50" s="245">
        <v>2946</v>
      </c>
      <c r="F50" s="245">
        <v>2460</v>
      </c>
      <c r="G50" s="246">
        <f t="shared" si="7"/>
        <v>-486</v>
      </c>
      <c r="H50" s="174">
        <f t="shared" si="4"/>
        <v>-0.164969450101833</v>
      </c>
      <c r="I50" s="245">
        <v>1725.7099999999996</v>
      </c>
      <c r="J50" s="245">
        <v>1610.58</v>
      </c>
      <c r="K50" s="245">
        <v>1440</v>
      </c>
      <c r="L50" s="246">
        <f t="shared" si="5"/>
        <v>-170.57999999999993</v>
      </c>
      <c r="M50" s="174">
        <f t="shared" si="6"/>
        <v>-0.10591215586931411</v>
      </c>
    </row>
    <row r="51" spans="1:14" s="76" customFormat="1" x14ac:dyDescent="0.25">
      <c r="A51" s="247" t="s">
        <v>128</v>
      </c>
      <c r="B51" s="603" t="s">
        <v>401</v>
      </c>
      <c r="C51" s="604" t="s">
        <v>14</v>
      </c>
      <c r="D51" s="245">
        <v>4134</v>
      </c>
      <c r="E51" s="245">
        <v>4162</v>
      </c>
      <c r="F51" s="245">
        <v>4100</v>
      </c>
      <c r="G51" s="246">
        <f t="shared" si="7"/>
        <v>-62</v>
      </c>
      <c r="H51" s="174">
        <f t="shared" si="4"/>
        <v>-1.4896684286400768E-2</v>
      </c>
      <c r="I51" s="245">
        <v>2481.9800000000005</v>
      </c>
      <c r="J51" s="245">
        <v>2468.8199999999997</v>
      </c>
      <c r="K51" s="245">
        <v>2270</v>
      </c>
      <c r="L51" s="246">
        <f t="shared" si="5"/>
        <v>-198.81999999999971</v>
      </c>
      <c r="M51" s="174">
        <f t="shared" si="6"/>
        <v>-8.0532400093971918E-2</v>
      </c>
    </row>
    <row r="52" spans="1:14" ht="15.6" x14ac:dyDescent="0.3">
      <c r="A52" s="608" t="s">
        <v>408</v>
      </c>
      <c r="B52" s="609"/>
      <c r="C52" s="610"/>
      <c r="D52" s="338">
        <v>1337</v>
      </c>
      <c r="E52" s="338">
        <v>1451</v>
      </c>
      <c r="F52" s="338">
        <v>1360</v>
      </c>
      <c r="G52" s="338">
        <f t="shared" si="7"/>
        <v>-91</v>
      </c>
      <c r="H52" s="336">
        <f t="shared" si="4"/>
        <v>-6.2715368711233635E-2</v>
      </c>
      <c r="I52" s="338">
        <v>732.65</v>
      </c>
      <c r="J52" s="338">
        <v>798.29</v>
      </c>
      <c r="K52" s="338">
        <v>730</v>
      </c>
      <c r="L52" s="338">
        <f t="shared" si="5"/>
        <v>-68.289999999999964</v>
      </c>
      <c r="M52" s="336">
        <f t="shared" si="6"/>
        <v>-8.5545353192448811E-2</v>
      </c>
      <c r="N52" s="155"/>
    </row>
    <row r="53" spans="1:14" ht="2.4" customHeight="1" x14ac:dyDescent="0.3">
      <c r="A53" s="339"/>
      <c r="B53" s="340"/>
      <c r="C53" s="251"/>
      <c r="D53" s="252"/>
      <c r="E53" s="252"/>
      <c r="F53" s="253"/>
      <c r="G53" s="254"/>
      <c r="H53" s="176"/>
      <c r="I53" s="538"/>
      <c r="J53" s="252"/>
      <c r="K53" s="253"/>
      <c r="L53" s="254"/>
      <c r="M53" s="176"/>
      <c r="N53" s="155"/>
    </row>
    <row r="54" spans="1:14" ht="15.6" x14ac:dyDescent="0.3">
      <c r="A54" s="608" t="s">
        <v>407</v>
      </c>
      <c r="B54" s="609"/>
      <c r="C54" s="610"/>
      <c r="D54" s="341">
        <f>SUM(D48,D42,D39,D38,D52)</f>
        <v>107508</v>
      </c>
      <c r="E54" s="341">
        <f>SUM(E48,E42,E39,E38,E52)</f>
        <v>107308</v>
      </c>
      <c r="F54" s="341">
        <f>SUM(F48,F42,F39,F38,F52)</f>
        <v>102770</v>
      </c>
      <c r="G54" s="341">
        <f>SUM(G48,G42,G39,G38,G52)</f>
        <v>-4538</v>
      </c>
      <c r="H54" s="156">
        <f>G54/E54</f>
        <v>-4.2289484474596489E-2</v>
      </c>
      <c r="I54" s="341">
        <f>SUM(I48,I42,I39,I38,I52)</f>
        <v>83154.210000000006</v>
      </c>
      <c r="J54" s="341">
        <f>SUM(J48,J42,J39,J38,J52)</f>
        <v>82041.689999999988</v>
      </c>
      <c r="K54" s="341">
        <f>SUM(K48,K42,K39,K38,K52)</f>
        <v>77450</v>
      </c>
      <c r="L54" s="341">
        <f>SUM(L48,L42,L39,L38,L52)</f>
        <v>-4591.6900000000005</v>
      </c>
      <c r="M54" s="156">
        <f>L54/J54</f>
        <v>-5.5967764681590558E-2</v>
      </c>
      <c r="N54" s="154"/>
    </row>
    <row r="55" spans="1:14" s="76" customFormat="1" ht="2.4" customHeight="1" thickBot="1" x14ac:dyDescent="0.3">
      <c r="A55" s="411"/>
      <c r="B55" s="410"/>
      <c r="C55" s="409"/>
      <c r="D55" s="256"/>
      <c r="E55" s="256"/>
      <c r="F55" s="256"/>
      <c r="G55" s="256"/>
      <c r="H55" s="177"/>
      <c r="I55" s="539"/>
      <c r="J55" s="256"/>
      <c r="K55" s="256"/>
      <c r="L55" s="256"/>
      <c r="M55" s="408"/>
    </row>
    <row r="56" spans="1:14" s="76" customFormat="1" ht="14.4" thickTop="1" x14ac:dyDescent="0.25">
      <c r="D56" s="143"/>
      <c r="E56" s="143"/>
      <c r="F56" s="143"/>
      <c r="G56" s="143"/>
      <c r="H56" s="143"/>
      <c r="I56" s="143"/>
      <c r="J56" s="143"/>
      <c r="K56" s="143"/>
      <c r="L56" s="143"/>
      <c r="M56" s="143"/>
    </row>
    <row r="57" spans="1:14" s="76" customFormat="1" ht="16.2" x14ac:dyDescent="0.25">
      <c r="A57" s="187" t="s">
        <v>406</v>
      </c>
      <c r="B57" s="187"/>
      <c r="C57" s="187"/>
      <c r="D57" s="188"/>
      <c r="E57" s="188"/>
      <c r="F57" s="188"/>
      <c r="G57" s="187"/>
      <c r="H57" s="187"/>
      <c r="I57" s="187"/>
      <c r="J57" s="188"/>
      <c r="K57" s="188"/>
      <c r="L57" s="187"/>
      <c r="M57" s="143"/>
    </row>
    <row r="58" spans="1:14" s="76" customFormat="1" x14ac:dyDescent="0.25">
      <c r="A58" s="187" t="s">
        <v>405</v>
      </c>
      <c r="B58" s="187"/>
      <c r="C58" s="187"/>
      <c r="D58" s="188"/>
      <c r="E58" s="188"/>
      <c r="F58" s="188"/>
      <c r="G58" s="187"/>
      <c r="H58" s="187"/>
      <c r="I58" s="187"/>
      <c r="J58" s="188"/>
      <c r="K58" s="188"/>
      <c r="L58" s="187"/>
    </row>
    <row r="59" spans="1:14" s="76" customFormat="1" x14ac:dyDescent="0.25">
      <c r="A59" s="187" t="s">
        <v>404</v>
      </c>
      <c r="B59" s="187"/>
      <c r="C59" s="187"/>
      <c r="D59" s="188"/>
      <c r="E59" s="188"/>
      <c r="F59" s="188"/>
      <c r="G59" s="187"/>
      <c r="H59" s="187"/>
      <c r="I59" s="187"/>
      <c r="J59" s="188"/>
      <c r="K59" s="188"/>
      <c r="L59" s="187"/>
    </row>
  </sheetData>
  <mergeCells count="45">
    <mergeCell ref="A54:C54"/>
    <mergeCell ref="A48:C48"/>
    <mergeCell ref="B49:C49"/>
    <mergeCell ref="B50:C50"/>
    <mergeCell ref="B51:C51"/>
    <mergeCell ref="A52:C52"/>
    <mergeCell ref="A38:C38"/>
    <mergeCell ref="A39:C39"/>
    <mergeCell ref="B40:C40"/>
    <mergeCell ref="B41:C41"/>
    <mergeCell ref="A42:C42"/>
    <mergeCell ref="B43:C43"/>
    <mergeCell ref="B44:C44"/>
    <mergeCell ref="B45:C45"/>
    <mergeCell ref="B46:C46"/>
    <mergeCell ref="B47:C47"/>
    <mergeCell ref="E33:M33"/>
    <mergeCell ref="A35:C37"/>
    <mergeCell ref="E35:H35"/>
    <mergeCell ref="J35:M35"/>
    <mergeCell ref="G36:H36"/>
    <mergeCell ref="L36:M36"/>
    <mergeCell ref="B20:C20"/>
    <mergeCell ref="B21:C21"/>
    <mergeCell ref="A22:C22"/>
    <mergeCell ref="A24:C24"/>
    <mergeCell ref="B14:C14"/>
    <mergeCell ref="B15:C15"/>
    <mergeCell ref="B16:C16"/>
    <mergeCell ref="B17:C17"/>
    <mergeCell ref="A18:C18"/>
    <mergeCell ref="B19:C19"/>
    <mergeCell ref="B10:C10"/>
    <mergeCell ref="B11:C11"/>
    <mergeCell ref="A12:C12"/>
    <mergeCell ref="B13:C13"/>
    <mergeCell ref="E3:M3"/>
    <mergeCell ref="F4:H4"/>
    <mergeCell ref="A5:C7"/>
    <mergeCell ref="E5:H5"/>
    <mergeCell ref="J5:M5"/>
    <mergeCell ref="G6:H6"/>
    <mergeCell ref="L6:M6"/>
    <mergeCell ref="A8:C8"/>
    <mergeCell ref="A9:C9"/>
  </mergeCells>
  <hyperlinks>
    <hyperlink ref="A1" location="'tabel Shrt - overzicht'!A1" display="Terug lijst van de tabellen" xr:uid="{0FCF0E4E-1E15-4BE9-98BF-D41155AD524F}"/>
    <hyperlink ref="A31" location="'Tableau Shrt - Résumé'!A1" display="retour vers liste des tableaux" xr:uid="{DD06E307-9201-40C6-8FF9-B44894CD22CD}"/>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FF07E-AEBC-4C6F-89A7-C924B4817EFE}">
  <sheetPr>
    <tabColor rgb="FF92D050"/>
  </sheetPr>
  <dimension ref="A1:P36"/>
  <sheetViews>
    <sheetView topLeftCell="A3" workbookViewId="0">
      <selection activeCell="E10" sqref="E10"/>
    </sheetView>
  </sheetViews>
  <sheetFormatPr defaultColWidth="8.88671875" defaultRowHeight="13.8" x14ac:dyDescent="0.3"/>
  <cols>
    <col min="1" max="1" width="7.33203125" style="187" customWidth="1"/>
    <col min="2" max="2" width="31.6640625" style="187" customWidth="1"/>
    <col min="3" max="3" width="9.88671875" style="187" customWidth="1"/>
    <col min="4" max="5" width="9.88671875" style="188" customWidth="1"/>
    <col min="6" max="8" width="9.88671875" style="187" customWidth="1"/>
    <col min="9" max="10" width="9.88671875" style="188" customWidth="1"/>
    <col min="11" max="12" width="9.88671875" style="187" customWidth="1"/>
    <col min="13" max="16384" width="8.88671875" style="187"/>
  </cols>
  <sheetData>
    <row r="1" spans="1:16" ht="14.4" x14ac:dyDescent="0.3">
      <c r="A1" s="147" t="s">
        <v>47</v>
      </c>
      <c r="D1"/>
      <c r="E1"/>
      <c r="F1"/>
    </row>
    <row r="2" spans="1:16" s="189" customFormat="1" ht="20.399999999999999" x14ac:dyDescent="0.25">
      <c r="B2" s="190"/>
      <c r="C2" s="187"/>
      <c r="D2" s="102"/>
      <c r="E2" s="102"/>
      <c r="F2" s="187"/>
      <c r="G2" s="187"/>
      <c r="H2" s="187"/>
      <c r="I2" s="102"/>
      <c r="J2" s="102"/>
    </row>
    <row r="3" spans="1:16" ht="15.6" x14ac:dyDescent="0.3">
      <c r="A3" s="187" t="s">
        <v>425</v>
      </c>
      <c r="B3" s="148"/>
      <c r="C3" s="148"/>
      <c r="D3" s="614" t="s">
        <v>352</v>
      </c>
      <c r="E3" s="614"/>
      <c r="F3" s="614"/>
      <c r="G3" s="614"/>
      <c r="H3" s="614"/>
      <c r="I3" s="614"/>
      <c r="J3" s="614"/>
      <c r="K3" s="614"/>
      <c r="L3" s="614"/>
    </row>
    <row r="4" spans="1:16" ht="14.4" thickBot="1" x14ac:dyDescent="0.35">
      <c r="B4" s="193"/>
      <c r="C4" s="195"/>
      <c r="D4" s="187"/>
      <c r="E4" s="616"/>
      <c r="F4" s="616"/>
      <c r="G4" s="616"/>
      <c r="H4" s="195"/>
      <c r="I4" s="187"/>
      <c r="J4" s="194"/>
      <c r="K4" s="194"/>
      <c r="L4" s="194"/>
    </row>
    <row r="5" spans="1:16" ht="14.4" thickTop="1" x14ac:dyDescent="0.3">
      <c r="A5" s="647" t="s">
        <v>157</v>
      </c>
      <c r="B5" s="648"/>
      <c r="C5" s="506"/>
      <c r="D5" s="624" t="s">
        <v>152</v>
      </c>
      <c r="E5" s="624"/>
      <c r="F5" s="624"/>
      <c r="G5" s="625"/>
      <c r="H5" s="507"/>
      <c r="I5" s="621" t="s">
        <v>52</v>
      </c>
      <c r="J5" s="621"/>
      <c r="K5" s="621"/>
      <c r="L5" s="622"/>
    </row>
    <row r="6" spans="1:16" s="199" customFormat="1" ht="27.6" x14ac:dyDescent="0.25">
      <c r="A6" s="650"/>
      <c r="B6" s="651"/>
      <c r="C6" s="529" t="s">
        <v>536</v>
      </c>
      <c r="D6" s="108" t="s">
        <v>537</v>
      </c>
      <c r="E6" s="109" t="s">
        <v>538</v>
      </c>
      <c r="F6" s="564" t="s">
        <v>53</v>
      </c>
      <c r="G6" s="565"/>
      <c r="H6" s="515"/>
      <c r="I6" s="108" t="s">
        <v>537</v>
      </c>
      <c r="J6" s="109" t="s">
        <v>538</v>
      </c>
      <c r="K6" s="564" t="s">
        <v>53</v>
      </c>
      <c r="L6" s="565"/>
    </row>
    <row r="7" spans="1:16" ht="28.2" thickBot="1" x14ac:dyDescent="0.35">
      <c r="A7" s="653"/>
      <c r="B7" s="654"/>
      <c r="C7" s="530" t="s">
        <v>54</v>
      </c>
      <c r="D7" s="517" t="s">
        <v>54</v>
      </c>
      <c r="E7" s="518" t="s">
        <v>54</v>
      </c>
      <c r="F7" s="519" t="s">
        <v>54</v>
      </c>
      <c r="G7" s="520" t="s">
        <v>55</v>
      </c>
      <c r="H7" s="516"/>
      <c r="I7" s="201" t="s">
        <v>54</v>
      </c>
      <c r="J7" s="202" t="s">
        <v>54</v>
      </c>
      <c r="K7" s="522" t="s">
        <v>56</v>
      </c>
      <c r="L7" s="204" t="s">
        <v>55</v>
      </c>
    </row>
    <row r="8" spans="1:16" ht="16.2" thickTop="1" x14ac:dyDescent="0.3">
      <c r="A8" s="611" t="s">
        <v>23</v>
      </c>
      <c r="B8" s="612"/>
      <c r="C8" s="531">
        <v>440</v>
      </c>
      <c r="D8" s="521">
        <v>409</v>
      </c>
      <c r="E8" s="521">
        <v>450</v>
      </c>
      <c r="F8" s="521">
        <f>E8-D8</f>
        <v>41</v>
      </c>
      <c r="G8" s="532">
        <f t="shared" ref="G8:G13" si="0">F8/D8</f>
        <v>0.10024449877750612</v>
      </c>
      <c r="H8" s="526">
        <v>236.70000000000005</v>
      </c>
      <c r="I8" s="244">
        <v>240.95</v>
      </c>
      <c r="J8" s="244">
        <v>250</v>
      </c>
      <c r="K8" s="523">
        <f>J8-I8</f>
        <v>9.0500000000000114</v>
      </c>
      <c r="L8" s="172">
        <f t="shared" ref="L8:L13" si="1">K8/I8</f>
        <v>3.7559659680431672E-2</v>
      </c>
    </row>
    <row r="9" spans="1:16" ht="15.6" x14ac:dyDescent="0.3">
      <c r="A9" s="608" t="s">
        <v>24</v>
      </c>
      <c r="B9" s="609"/>
      <c r="C9" s="533">
        <v>1664</v>
      </c>
      <c r="D9" s="244">
        <v>2137</v>
      </c>
      <c r="E9" s="244">
        <v>2630</v>
      </c>
      <c r="F9" s="244">
        <f t="shared" ref="F9:F12" si="2">E9-D9</f>
        <v>493</v>
      </c>
      <c r="G9" s="172">
        <f t="shared" si="0"/>
        <v>0.23069723912026205</v>
      </c>
      <c r="H9" s="526">
        <v>344.70999999999981</v>
      </c>
      <c r="I9" s="244">
        <v>573.5200000000001</v>
      </c>
      <c r="J9" s="244">
        <v>730</v>
      </c>
      <c r="K9" s="524">
        <f t="shared" ref="K9:K12" si="3">J9-I9</f>
        <v>156.4799999999999</v>
      </c>
      <c r="L9" s="172">
        <f t="shared" si="1"/>
        <v>0.27284140047426397</v>
      </c>
      <c r="P9"/>
    </row>
    <row r="10" spans="1:16" ht="14.4" x14ac:dyDescent="0.3">
      <c r="A10" s="608" t="s">
        <v>25</v>
      </c>
      <c r="B10" s="609" t="s">
        <v>14</v>
      </c>
      <c r="C10" s="534">
        <v>19760</v>
      </c>
      <c r="D10" s="337">
        <v>21893</v>
      </c>
      <c r="E10" s="337">
        <v>26290</v>
      </c>
      <c r="F10" s="244">
        <f t="shared" si="2"/>
        <v>4397</v>
      </c>
      <c r="G10" s="172">
        <f t="shared" si="0"/>
        <v>0.20084045128579911</v>
      </c>
      <c r="H10" s="526">
        <v>4677.3500000000013</v>
      </c>
      <c r="I10" s="244">
        <v>5919.8300000000008</v>
      </c>
      <c r="J10" s="244">
        <v>6990</v>
      </c>
      <c r="K10" s="524">
        <f t="shared" si="3"/>
        <v>1070.1699999999992</v>
      </c>
      <c r="L10" s="172">
        <f t="shared" si="1"/>
        <v>0.18077715069520561</v>
      </c>
      <c r="P10"/>
    </row>
    <row r="11" spans="1:16" x14ac:dyDescent="0.3">
      <c r="A11" s="608" t="s">
        <v>26</v>
      </c>
      <c r="B11" s="609" t="s">
        <v>14</v>
      </c>
      <c r="C11" s="534">
        <v>2115</v>
      </c>
      <c r="D11" s="337">
        <v>2670</v>
      </c>
      <c r="E11" s="337">
        <v>3220</v>
      </c>
      <c r="F11" s="244">
        <f t="shared" si="2"/>
        <v>550</v>
      </c>
      <c r="G11" s="172">
        <f t="shared" si="0"/>
        <v>0.20599250936329588</v>
      </c>
      <c r="H11" s="526">
        <v>512.46999999999991</v>
      </c>
      <c r="I11" s="244">
        <v>654.98</v>
      </c>
      <c r="J11" s="244">
        <v>760</v>
      </c>
      <c r="K11" s="524">
        <f t="shared" si="3"/>
        <v>105.01999999999998</v>
      </c>
      <c r="L11" s="172">
        <f t="shared" si="1"/>
        <v>0.16034077376408437</v>
      </c>
    </row>
    <row r="12" spans="1:16" x14ac:dyDescent="0.3">
      <c r="A12" s="656" t="s">
        <v>153</v>
      </c>
      <c r="B12" s="657" t="s">
        <v>14</v>
      </c>
      <c r="C12" s="535">
        <v>87</v>
      </c>
      <c r="D12" s="379">
        <v>112</v>
      </c>
      <c r="E12" s="379">
        <v>190</v>
      </c>
      <c r="F12" s="379">
        <f t="shared" si="2"/>
        <v>78</v>
      </c>
      <c r="G12" s="380">
        <f t="shared" si="0"/>
        <v>0.6964285714285714</v>
      </c>
      <c r="H12" s="527">
        <v>69.63</v>
      </c>
      <c r="I12" s="379">
        <v>66.900000000000006</v>
      </c>
      <c r="J12" s="379">
        <v>80</v>
      </c>
      <c r="K12" s="525">
        <f t="shared" si="3"/>
        <v>13.099999999999994</v>
      </c>
      <c r="L12" s="380">
        <f t="shared" si="1"/>
        <v>0.19581464872944684</v>
      </c>
    </row>
    <row r="13" spans="1:16" ht="16.2" thickBot="1" x14ac:dyDescent="0.35">
      <c r="A13" s="605" t="s">
        <v>15</v>
      </c>
      <c r="B13" s="606"/>
      <c r="C13" s="536">
        <f>SUM(C11,C10,C9,C8,C12)</f>
        <v>24066</v>
      </c>
      <c r="D13" s="377">
        <f>SUM(D11,D10,D9,D8,D12)</f>
        <v>27221</v>
      </c>
      <c r="E13" s="377">
        <f>SUM(E11,E10,E9,E8,E12)</f>
        <v>32780</v>
      </c>
      <c r="F13" s="377">
        <f>SUM(F11,F10,F9,F8,F12)</f>
        <v>5559</v>
      </c>
      <c r="G13" s="378">
        <f t="shared" si="0"/>
        <v>0.20421733220675214</v>
      </c>
      <c r="H13" s="528">
        <f>SUM(H11,H10,H9,H8,H12)</f>
        <v>5840.8600000000015</v>
      </c>
      <c r="I13" s="377">
        <f>SUM(I11,I10,I9,I8,I12)</f>
        <v>7456.1800000000012</v>
      </c>
      <c r="J13" s="377">
        <f>SUM(J11,J10,J9,J8,J12)</f>
        <v>8810</v>
      </c>
      <c r="K13" s="377">
        <f>SUM(K11,K10,K9,K8,K12)</f>
        <v>1353.819999999999</v>
      </c>
      <c r="L13" s="378">
        <f t="shared" si="1"/>
        <v>0.18157018741500322</v>
      </c>
    </row>
    <row r="14" spans="1:16" ht="16.2" thickTop="1" x14ac:dyDescent="0.3">
      <c r="A14" s="257"/>
      <c r="B14" s="257"/>
      <c r="D14" s="258"/>
      <c r="E14" s="258"/>
      <c r="I14" s="258"/>
      <c r="J14" s="258"/>
      <c r="L14" s="191"/>
      <c r="O14" s="152"/>
    </row>
    <row r="15" spans="1:16" ht="16.2" x14ac:dyDescent="0.3">
      <c r="A15" s="187" t="s">
        <v>154</v>
      </c>
    </row>
    <row r="16" spans="1:16" x14ac:dyDescent="0.3">
      <c r="A16" s="187" t="s">
        <v>155</v>
      </c>
    </row>
    <row r="17" spans="1:15" x14ac:dyDescent="0.3">
      <c r="A17" s="187" t="s">
        <v>156</v>
      </c>
    </row>
    <row r="19" spans="1:15" ht="15.6" x14ac:dyDescent="0.3">
      <c r="A19" s="187" t="s">
        <v>424</v>
      </c>
      <c r="B19" s="148"/>
      <c r="C19" s="148"/>
      <c r="D19" s="614" t="s">
        <v>530</v>
      </c>
      <c r="E19" s="614"/>
      <c r="F19" s="614"/>
      <c r="G19" s="614"/>
      <c r="H19" s="614"/>
      <c r="I19" s="614"/>
      <c r="J19" s="614"/>
      <c r="K19" s="614"/>
      <c r="L19" s="614"/>
      <c r="M19"/>
      <c r="N19"/>
      <c r="O19"/>
    </row>
    <row r="20" spans="1:15" ht="15" thickBot="1" x14ac:dyDescent="0.35">
      <c r="B20" s="193"/>
      <c r="C20" s="195"/>
      <c r="D20" s="187"/>
      <c r="E20" s="616"/>
      <c r="F20" s="616"/>
      <c r="G20" s="616"/>
      <c r="H20" s="195"/>
      <c r="I20" s="187"/>
      <c r="J20" s="194"/>
      <c r="K20" s="194"/>
      <c r="L20" s="194"/>
      <c r="M20"/>
      <c r="N20"/>
      <c r="O20"/>
    </row>
    <row r="21" spans="1:15" ht="16.5" customHeight="1" thickTop="1" x14ac:dyDescent="0.3">
      <c r="A21" s="647" t="s">
        <v>423</v>
      </c>
      <c r="B21" s="649"/>
      <c r="C21" s="507"/>
      <c r="D21" s="624" t="s">
        <v>417</v>
      </c>
      <c r="E21" s="624"/>
      <c r="F21" s="624"/>
      <c r="G21" s="625"/>
      <c r="H21" s="507"/>
      <c r="I21" s="621" t="s">
        <v>416</v>
      </c>
      <c r="J21" s="621"/>
      <c r="K21" s="621"/>
      <c r="L21" s="622"/>
      <c r="M21"/>
      <c r="N21"/>
      <c r="O21"/>
    </row>
    <row r="22" spans="1:15" ht="35.25" customHeight="1" x14ac:dyDescent="0.3">
      <c r="A22" s="650"/>
      <c r="B22" s="652"/>
      <c r="C22" s="515"/>
      <c r="D22" s="108" t="s">
        <v>540</v>
      </c>
      <c r="E22" s="109" t="s">
        <v>541</v>
      </c>
      <c r="F22" s="564" t="s">
        <v>413</v>
      </c>
      <c r="G22" s="565"/>
      <c r="H22" s="515"/>
      <c r="I22" s="108" t="s">
        <v>540</v>
      </c>
      <c r="J22" s="109" t="s">
        <v>541</v>
      </c>
      <c r="K22" s="564" t="s">
        <v>413</v>
      </c>
      <c r="L22" s="565"/>
      <c r="M22"/>
      <c r="N22"/>
      <c r="O22"/>
    </row>
    <row r="23" spans="1:15" ht="31.5" customHeight="1" thickBot="1" x14ac:dyDescent="0.35">
      <c r="A23" s="653"/>
      <c r="B23" s="655"/>
      <c r="C23" s="516"/>
      <c r="D23" s="201" t="s">
        <v>412</v>
      </c>
      <c r="E23" s="202" t="s">
        <v>412</v>
      </c>
      <c r="F23" s="203" t="s">
        <v>411</v>
      </c>
      <c r="G23" s="204" t="s">
        <v>410</v>
      </c>
      <c r="H23" s="516"/>
      <c r="I23" s="201" t="s">
        <v>412</v>
      </c>
      <c r="J23" s="202" t="s">
        <v>412</v>
      </c>
      <c r="K23" s="522" t="s">
        <v>411</v>
      </c>
      <c r="L23" s="204" t="s">
        <v>410</v>
      </c>
      <c r="M23"/>
      <c r="N23"/>
      <c r="O23"/>
    </row>
    <row r="24" spans="1:15" ht="16.2" thickTop="1" x14ac:dyDescent="0.3">
      <c r="A24" s="611" t="s">
        <v>331</v>
      </c>
      <c r="B24" s="613"/>
      <c r="C24" s="521">
        <v>440</v>
      </c>
      <c r="D24" s="521">
        <v>409</v>
      </c>
      <c r="E24" s="521">
        <v>450</v>
      </c>
      <c r="F24" s="521">
        <f>E24-D24</f>
        <v>41</v>
      </c>
      <c r="G24" s="172">
        <f t="shared" ref="G24:G28" si="4">F24/D24</f>
        <v>0.10024449877750612</v>
      </c>
      <c r="H24" s="244">
        <v>236.70000000000005</v>
      </c>
      <c r="I24" s="244">
        <v>240.95</v>
      </c>
      <c r="J24" s="244">
        <v>250</v>
      </c>
      <c r="K24" s="523">
        <f>J24-I24</f>
        <v>9.0500000000000114</v>
      </c>
      <c r="L24" s="172">
        <f t="shared" ref="L24:L29" si="5">K24/I24</f>
        <v>3.7559659680431672E-2</v>
      </c>
      <c r="M24"/>
      <c r="N24"/>
      <c r="O24"/>
    </row>
    <row r="25" spans="1:15" ht="15.6" x14ac:dyDescent="0.3">
      <c r="A25" s="608" t="s">
        <v>342</v>
      </c>
      <c r="B25" s="610"/>
      <c r="C25" s="244">
        <v>1664</v>
      </c>
      <c r="D25" s="244">
        <v>2137</v>
      </c>
      <c r="E25" s="244">
        <v>2630</v>
      </c>
      <c r="F25" s="244">
        <f t="shared" ref="F25:F28" si="6">E25-D25</f>
        <v>493</v>
      </c>
      <c r="G25" s="172">
        <f t="shared" si="4"/>
        <v>0.23069723912026205</v>
      </c>
      <c r="H25" s="244">
        <v>344.70999999999981</v>
      </c>
      <c r="I25" s="244">
        <v>573.5200000000001</v>
      </c>
      <c r="J25" s="244">
        <v>730</v>
      </c>
      <c r="K25" s="524">
        <f t="shared" ref="K25:K28" si="7">J25-I25</f>
        <v>156.4799999999999</v>
      </c>
      <c r="L25" s="172">
        <f t="shared" si="5"/>
        <v>0.27284140047426397</v>
      </c>
      <c r="M25"/>
      <c r="N25"/>
      <c r="O25"/>
    </row>
    <row r="26" spans="1:15" ht="14.4" x14ac:dyDescent="0.3">
      <c r="A26" s="608" t="s">
        <v>343</v>
      </c>
      <c r="B26" s="610" t="s">
        <v>14</v>
      </c>
      <c r="C26" s="337">
        <v>19760</v>
      </c>
      <c r="D26" s="337">
        <v>21893</v>
      </c>
      <c r="E26" s="337">
        <v>26290</v>
      </c>
      <c r="F26" s="244">
        <f t="shared" si="6"/>
        <v>4397</v>
      </c>
      <c r="G26" s="172">
        <f t="shared" si="4"/>
        <v>0.20084045128579911</v>
      </c>
      <c r="H26" s="337">
        <v>4677.3500000000013</v>
      </c>
      <c r="I26" s="337">
        <v>5919.8300000000008</v>
      </c>
      <c r="J26" s="337">
        <v>6990</v>
      </c>
      <c r="K26" s="524">
        <f t="shared" si="7"/>
        <v>1070.1699999999992</v>
      </c>
      <c r="L26" s="172">
        <f t="shared" si="5"/>
        <v>0.18077715069520561</v>
      </c>
      <c r="M26"/>
      <c r="N26"/>
      <c r="O26"/>
    </row>
    <row r="27" spans="1:15" ht="14.4" x14ac:dyDescent="0.3">
      <c r="A27" s="608" t="s">
        <v>344</v>
      </c>
      <c r="B27" s="610" t="s">
        <v>14</v>
      </c>
      <c r="C27" s="337">
        <v>2115</v>
      </c>
      <c r="D27" s="337">
        <v>2670</v>
      </c>
      <c r="E27" s="337">
        <v>3220</v>
      </c>
      <c r="F27" s="244">
        <f t="shared" si="6"/>
        <v>550</v>
      </c>
      <c r="G27" s="172">
        <f t="shared" si="4"/>
        <v>0.20599250936329588</v>
      </c>
      <c r="H27" s="337">
        <v>512.46999999999991</v>
      </c>
      <c r="I27" s="337">
        <v>654.98</v>
      </c>
      <c r="J27" s="337">
        <v>760</v>
      </c>
      <c r="K27" s="524">
        <f t="shared" si="7"/>
        <v>105.01999999999998</v>
      </c>
      <c r="L27" s="172">
        <f t="shared" si="5"/>
        <v>0.16034077376408437</v>
      </c>
      <c r="M27"/>
      <c r="N27"/>
      <c r="O27"/>
    </row>
    <row r="28" spans="1:15" ht="14.4" x14ac:dyDescent="0.3">
      <c r="A28" s="656" t="s">
        <v>422</v>
      </c>
      <c r="B28" s="658" t="s">
        <v>14</v>
      </c>
      <c r="C28" s="379">
        <v>87</v>
      </c>
      <c r="D28" s="379">
        <v>112</v>
      </c>
      <c r="E28" s="379">
        <v>190</v>
      </c>
      <c r="F28" s="379">
        <f t="shared" si="6"/>
        <v>78</v>
      </c>
      <c r="G28" s="380">
        <f t="shared" si="4"/>
        <v>0.6964285714285714</v>
      </c>
      <c r="H28" s="379">
        <v>69.63</v>
      </c>
      <c r="I28" s="379">
        <v>66.900000000000006</v>
      </c>
      <c r="J28" s="379">
        <v>80</v>
      </c>
      <c r="K28" s="525">
        <f t="shared" si="7"/>
        <v>13.099999999999994</v>
      </c>
      <c r="L28" s="380">
        <f t="shared" si="5"/>
        <v>0.19581464872944684</v>
      </c>
      <c r="M28"/>
      <c r="N28"/>
      <c r="O28"/>
    </row>
    <row r="29" spans="1:15" ht="16.2" thickBot="1" x14ac:dyDescent="0.35">
      <c r="A29" s="605" t="s">
        <v>407</v>
      </c>
      <c r="B29" s="607"/>
      <c r="C29" s="377">
        <f>SUM(C27,C26,C25,C24,C28)</f>
        <v>24066</v>
      </c>
      <c r="D29" s="377">
        <f>SUM(D27,D26,D25,D24,D28)</f>
        <v>27221</v>
      </c>
      <c r="E29" s="377">
        <f>SUM(E27,E26,E25,E24,E28)</f>
        <v>32780</v>
      </c>
      <c r="F29" s="377">
        <f>SUM(F27,F26,F25,F24,F28)</f>
        <v>5559</v>
      </c>
      <c r="G29" s="378">
        <f>F29/D29</f>
        <v>0.20421733220675214</v>
      </c>
      <c r="H29" s="377">
        <f>SUM(H27,H26,H25,H24,H28)</f>
        <v>5840.8600000000015</v>
      </c>
      <c r="I29" s="377">
        <f>SUM(I27,I26,I25,I24,I28)</f>
        <v>7456.1800000000012</v>
      </c>
      <c r="J29" s="377">
        <f>SUM(J27,J26,J25,J24,J28)</f>
        <v>8810</v>
      </c>
      <c r="K29" s="377">
        <f>SUM(K27,K26,K25,K24,K28)</f>
        <v>1353.819999999999</v>
      </c>
      <c r="L29" s="378">
        <f t="shared" si="5"/>
        <v>0.18157018741500322</v>
      </c>
    </row>
    <row r="30" spans="1:15" ht="16.2" thickTop="1" x14ac:dyDescent="0.3">
      <c r="A30" s="257"/>
      <c r="B30" s="257"/>
      <c r="D30" s="258"/>
      <c r="E30" s="258"/>
      <c r="I30" s="258"/>
      <c r="J30" s="258"/>
      <c r="L30" s="191"/>
    </row>
    <row r="31" spans="1:15" ht="16.2" x14ac:dyDescent="0.3">
      <c r="A31" s="187" t="s">
        <v>406</v>
      </c>
    </row>
    <row r="32" spans="1:15" x14ac:dyDescent="0.3">
      <c r="A32" s="187" t="s">
        <v>405</v>
      </c>
    </row>
    <row r="33" spans="1:12" x14ac:dyDescent="0.3">
      <c r="A33" s="187" t="s">
        <v>404</v>
      </c>
    </row>
    <row r="36" spans="1:12" ht="15.6" x14ac:dyDescent="0.3">
      <c r="L36" s="191"/>
    </row>
  </sheetData>
  <mergeCells count="26">
    <mergeCell ref="A29:B29"/>
    <mergeCell ref="A24:B24"/>
    <mergeCell ref="A25:B25"/>
    <mergeCell ref="A26:B26"/>
    <mergeCell ref="A27:B27"/>
    <mergeCell ref="A28:B28"/>
    <mergeCell ref="D19:L19"/>
    <mergeCell ref="E20:G20"/>
    <mergeCell ref="A21:B23"/>
    <mergeCell ref="D21:G21"/>
    <mergeCell ref="I21:L21"/>
    <mergeCell ref="F22:G22"/>
    <mergeCell ref="K22:L22"/>
    <mergeCell ref="A10:B10"/>
    <mergeCell ref="A11:B11"/>
    <mergeCell ref="A12:B12"/>
    <mergeCell ref="A13:B13"/>
    <mergeCell ref="D3:L3"/>
    <mergeCell ref="E4:G4"/>
    <mergeCell ref="A5:B7"/>
    <mergeCell ref="D5:G5"/>
    <mergeCell ref="I5:L5"/>
    <mergeCell ref="F6:G6"/>
    <mergeCell ref="K6:L6"/>
    <mergeCell ref="A8:B8"/>
    <mergeCell ref="A9:B9"/>
  </mergeCells>
  <hyperlinks>
    <hyperlink ref="A1" location="'tabel Shrt - overzicht'!A1" display="Terug lijst van de tabellen" xr:uid="{FAEE5A80-0963-4A52-ABCB-1D5CA2B468B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DEC11D-4B28-450A-87F4-7AE0B9A40E7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21</vt:i4>
      </vt:variant>
    </vt:vector>
  </HeadingPairs>
  <TitlesOfParts>
    <vt:vector size="21" baseType="lpstr">
      <vt:lpstr>Handleiding-Manuel</vt:lpstr>
      <vt:lpstr>Data -tab_1</vt:lpstr>
      <vt:lpstr>Data_tab_2</vt:lpstr>
      <vt:lpstr>Data_tab_3</vt:lpstr>
      <vt:lpstr>Data_tab4</vt:lpstr>
      <vt:lpstr>Data_tab5</vt:lpstr>
      <vt:lpstr>Data_tab6</vt:lpstr>
      <vt:lpstr>Data_tab7</vt:lpstr>
      <vt:lpstr>Data_tab8</vt:lpstr>
      <vt:lpstr>Data_tab9</vt:lpstr>
      <vt:lpstr>tabel Shrt - overzicht</vt:lpstr>
      <vt:lpstr>Tableau Shrt - Résumé</vt:lpstr>
      <vt:lpstr>Tabel 1 lftd_sexe</vt:lpstr>
      <vt:lpstr>Tab2 Activité_NACE</vt:lpstr>
      <vt:lpstr>Tab3 Sect_Stat</vt:lpstr>
      <vt:lpstr>Tab4 Domicile</vt:lpstr>
      <vt:lpstr>Tabel 5 typ prest</vt:lpstr>
      <vt:lpstr>Tab6 Sect_Dimension</vt:lpstr>
      <vt:lpstr>Tabel 7 PC</vt:lpstr>
      <vt:lpstr>Tab8 Intérim classique</vt:lpstr>
      <vt:lpstr>Tabel 9 bijz uitzend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Linde De Daele</dc:creator>
  <cp:lastModifiedBy>Gunther Vanden Eynde</cp:lastModifiedBy>
  <cp:lastPrinted>2025-09-25T12:01:25Z</cp:lastPrinted>
  <dcterms:created xsi:type="dcterms:W3CDTF">2025-06-05T08:07:30Z</dcterms:created>
  <dcterms:modified xsi:type="dcterms:W3CDTF">2026-07-03T08:54:39Z</dcterms:modified>
</cp:coreProperties>
</file>