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Activités complémentaires - bijklussen - vrijetijdswerk\STAT TRIM\result 2026\trim 20254\"/>
    </mc:Choice>
  </mc:AlternateContent>
  <xr:revisionPtr revIDLastSave="0" documentId="8_{7EE94237-BC34-4E15-A0E1-633CB11533A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B1_NL" sheetId="1" r:id="rId1"/>
    <sheet name="B2_NL" sheetId="2" r:id="rId2"/>
    <sheet name="B3 &amp; B4_NL" sheetId="3" r:id="rId3"/>
    <sheet name="B5_NL" sheetId="4" r:id="rId4"/>
  </sheets>
  <definedNames>
    <definedName name="_xlnm.Print_Area" localSheetId="0">B1_NL!$A$1:$AZ$46</definedName>
    <definedName name="_xlnm.Print_Area" localSheetId="1">B2_NL!$A$1:$H$36</definedName>
    <definedName name="_xlnm.Print_Area" localSheetId="2">'B3 &amp; B4_NL'!$A$1:$BA$43</definedName>
    <definedName name="_xlnm.Print_Area" localSheetId="3">B5_NL!$A$1:$BA$23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29" i="4" l="1"/>
  <c r="AX29" i="4"/>
  <c r="AW29" i="4"/>
  <c r="BA9" i="4"/>
  <c r="BA7" i="4" s="1"/>
  <c r="AZ9" i="4"/>
  <c r="AZ7" i="4" s="1"/>
  <c r="AY9" i="4"/>
  <c r="AY7" i="4" s="1"/>
  <c r="BA35" i="3"/>
  <c r="AZ35" i="3"/>
  <c r="AY35" i="3"/>
  <c r="BA32" i="3"/>
  <c r="AZ32" i="3"/>
  <c r="AY32" i="3"/>
  <c r="BA29" i="3"/>
  <c r="AZ29" i="3"/>
  <c r="AZ28" i="3" s="1"/>
  <c r="AZ27" i="3" s="1"/>
  <c r="AY29" i="3"/>
  <c r="AY28" i="3" s="1"/>
  <c r="AY27" i="3" s="1"/>
  <c r="BA28" i="3"/>
  <c r="BA27" i="3" s="1"/>
  <c r="BA9" i="3"/>
  <c r="BA8" i="3" s="1"/>
  <c r="AZ9" i="3"/>
  <c r="AY9" i="3"/>
  <c r="AZ8" i="3"/>
  <c r="AY8" i="3"/>
  <c r="H31" i="2"/>
  <c r="H25" i="2"/>
  <c r="H7" i="2"/>
  <c r="H6" i="2" s="1"/>
  <c r="AZ44" i="1"/>
  <c r="AY43" i="1"/>
  <c r="AX43" i="1"/>
  <c r="AZ43" i="1" s="1"/>
  <c r="AZ42" i="1"/>
  <c r="AZ41" i="1"/>
  <c r="AZ40" i="1"/>
  <c r="AZ39" i="1"/>
  <c r="AZ38" i="1"/>
  <c r="AZ37" i="1"/>
  <c r="AY37" i="1"/>
  <c r="AX37" i="1"/>
  <c r="AZ36" i="1"/>
  <c r="AZ35" i="1"/>
  <c r="AZ34" i="1"/>
  <c r="AZ33" i="1"/>
  <c r="AZ32" i="1"/>
  <c r="AZ31" i="1"/>
  <c r="AY30" i="1"/>
  <c r="AX30" i="1"/>
  <c r="AZ30" i="1" s="1"/>
  <c r="AZ20" i="1"/>
  <c r="AZ19" i="1"/>
  <c r="AZ18" i="1"/>
  <c r="AZ17" i="1"/>
  <c r="AZ16" i="1"/>
  <c r="AY15" i="1"/>
  <c r="AX15" i="1"/>
  <c r="AZ7" i="1"/>
  <c r="AX35" i="3"/>
  <c r="AW35" i="3"/>
  <c r="AV35" i="3"/>
  <c r="AV32" i="3"/>
  <c r="AX32" i="3"/>
  <c r="AW32" i="3"/>
  <c r="AX29" i="3"/>
  <c r="AW29" i="3"/>
  <c r="AV29" i="3"/>
  <c r="AG29" i="3"/>
  <c r="AW9" i="4"/>
  <c r="AX9" i="4"/>
  <c r="AT9" i="4"/>
  <c r="G7" i="2"/>
  <c r="AV15" i="1"/>
  <c r="AU15" i="1"/>
  <c r="AV43" i="1"/>
  <c r="AV9" i="4"/>
  <c r="AX9" i="3"/>
  <c r="AW9" i="3"/>
  <c r="AV9" i="3"/>
  <c r="G31" i="2"/>
  <c r="G25" i="2"/>
  <c r="AW7" i="1"/>
  <c r="AW44" i="1"/>
  <c r="AU43" i="1"/>
  <c r="AW42" i="1"/>
  <c r="AW41" i="1"/>
  <c r="AW40" i="1"/>
  <c r="AW39" i="1"/>
  <c r="AW38" i="1"/>
  <c r="AV37" i="1"/>
  <c r="AU37" i="1"/>
  <c r="AW36" i="1"/>
  <c r="AW35" i="1"/>
  <c r="AW34" i="1"/>
  <c r="AW33" i="1"/>
  <c r="AW32" i="1"/>
  <c r="AW31" i="1"/>
  <c r="AW20" i="1"/>
  <c r="AW19" i="1"/>
  <c r="AW18" i="1"/>
  <c r="AW17" i="1"/>
  <c r="AW16" i="1"/>
  <c r="AU28" i="3"/>
  <c r="AU27" i="3" s="1"/>
  <c r="AT28" i="3"/>
  <c r="AS28" i="3"/>
  <c r="AS27" i="3" s="1"/>
  <c r="AT7" i="1"/>
  <c r="AU9" i="4"/>
  <c r="AU7" i="4" s="1"/>
  <c r="AS9" i="4"/>
  <c r="AS7" i="4" s="1"/>
  <c r="AU9" i="3"/>
  <c r="AU8" i="3" s="1"/>
  <c r="AT9" i="3"/>
  <c r="AT8" i="3" s="1"/>
  <c r="AS9" i="3"/>
  <c r="AS8" i="3" s="1"/>
  <c r="F31" i="2"/>
  <c r="F25" i="2"/>
  <c r="F7" i="2"/>
  <c r="F6" i="2" s="1"/>
  <c r="AT44" i="1"/>
  <c r="AS43" i="1"/>
  <c r="AR43" i="1"/>
  <c r="AT42" i="1"/>
  <c r="AT41" i="1"/>
  <c r="AT40" i="1"/>
  <c r="AT39" i="1"/>
  <c r="AT38" i="1"/>
  <c r="AS37" i="1"/>
  <c r="AR37" i="1"/>
  <c r="AR30" i="1" s="1"/>
  <c r="AT36" i="1"/>
  <c r="AT35" i="1"/>
  <c r="AT34" i="1"/>
  <c r="AT33" i="1"/>
  <c r="AT32" i="1"/>
  <c r="AT31" i="1"/>
  <c r="AT20" i="1"/>
  <c r="AT19" i="1"/>
  <c r="AT18" i="1"/>
  <c r="AT17" i="1"/>
  <c r="AT16" i="1"/>
  <c r="AS15" i="1"/>
  <c r="AT15" i="1" s="1"/>
  <c r="AR15" i="1"/>
  <c r="AR9" i="4"/>
  <c r="AR7" i="4" s="1"/>
  <c r="AQ9" i="4"/>
  <c r="AQ7" i="4" s="1"/>
  <c r="AP9" i="4"/>
  <c r="AP7" i="4" s="1"/>
  <c r="AR28" i="3"/>
  <c r="AR27" i="3" s="1"/>
  <c r="AQ28" i="3"/>
  <c r="AP28" i="3"/>
  <c r="AP27" i="3"/>
  <c r="AR9" i="3"/>
  <c r="AR8" i="3" s="1"/>
  <c r="AQ9" i="3"/>
  <c r="AQ8" i="3" s="1"/>
  <c r="AP9" i="3"/>
  <c r="AP8" i="3"/>
  <c r="E31" i="2"/>
  <c r="E25" i="2"/>
  <c r="E18" i="2" s="1"/>
  <c r="E7" i="2"/>
  <c r="E6" i="2" s="1"/>
  <c r="AQ44" i="1"/>
  <c r="AP43" i="1"/>
  <c r="AO43" i="1"/>
  <c r="AQ43" i="1" s="1"/>
  <c r="AQ42" i="1"/>
  <c r="AQ41" i="1"/>
  <c r="AQ40" i="1"/>
  <c r="AQ39" i="1"/>
  <c r="AQ38" i="1"/>
  <c r="AQ37" i="1"/>
  <c r="AP37" i="1"/>
  <c r="AO37" i="1"/>
  <c r="AQ36" i="1"/>
  <c r="AQ35" i="1"/>
  <c r="AQ34" i="1"/>
  <c r="AQ33" i="1"/>
  <c r="AQ32" i="1"/>
  <c r="AQ31" i="1"/>
  <c r="AP30" i="1"/>
  <c r="AO30" i="1"/>
  <c r="AQ30" i="1" s="1"/>
  <c r="AQ20" i="1"/>
  <c r="AQ19" i="1"/>
  <c r="AQ18" i="1"/>
  <c r="AQ17" i="1"/>
  <c r="AQ16" i="1"/>
  <c r="AP15" i="1"/>
  <c r="AO15" i="1"/>
  <c r="AQ15" i="1" s="1"/>
  <c r="AQ7" i="1"/>
  <c r="AO9" i="4"/>
  <c r="AN9" i="4"/>
  <c r="AM9" i="4"/>
  <c r="AO35" i="3"/>
  <c r="AM35" i="3"/>
  <c r="AO32" i="3"/>
  <c r="AM32" i="3"/>
  <c r="AN28" i="3"/>
  <c r="AM28" i="3"/>
  <c r="AO9" i="3"/>
  <c r="AN9" i="3"/>
  <c r="AM9" i="3"/>
  <c r="D31" i="2"/>
  <c r="D25" i="2"/>
  <c r="AL30" i="1"/>
  <c r="AM43" i="1"/>
  <c r="AL43" i="1"/>
  <c r="AM37" i="1"/>
  <c r="AL37" i="1"/>
  <c r="H18" i="2" l="1"/>
  <c r="AZ15" i="1"/>
  <c r="AQ27" i="3"/>
  <c r="AT27" i="3"/>
  <c r="AO28" i="3"/>
  <c r="AW28" i="3"/>
  <c r="AV28" i="3"/>
  <c r="AX28" i="3"/>
  <c r="AV7" i="4"/>
  <c r="AX7" i="4"/>
  <c r="AW7" i="4"/>
  <c r="AT7" i="4"/>
  <c r="AX8" i="3"/>
  <c r="AW8" i="3"/>
  <c r="AX27" i="3"/>
  <c r="AV8" i="3"/>
  <c r="G6" i="2"/>
  <c r="G18" i="2"/>
  <c r="AW43" i="1"/>
  <c r="AW37" i="1"/>
  <c r="AU30" i="1"/>
  <c r="AV30" i="1"/>
  <c r="AW15" i="1"/>
  <c r="F18" i="2"/>
  <c r="AT43" i="1"/>
  <c r="AS30" i="1"/>
  <c r="AT30" i="1" s="1"/>
  <c r="AT37" i="1"/>
  <c r="AO7" i="4"/>
  <c r="AN7" i="4"/>
  <c r="AM7" i="4"/>
  <c r="AO27" i="3"/>
  <c r="AM27" i="3"/>
  <c r="AN27" i="3"/>
  <c r="AO8" i="3"/>
  <c r="AN8" i="3"/>
  <c r="AM8" i="3"/>
  <c r="D18" i="2"/>
  <c r="D7" i="2"/>
  <c r="D6" i="2" s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M30" i="1"/>
  <c r="AN20" i="1"/>
  <c r="AN19" i="1"/>
  <c r="AN18" i="1"/>
  <c r="AN17" i="1"/>
  <c r="AN16" i="1"/>
  <c r="AM15" i="1"/>
  <c r="AL15" i="1"/>
  <c r="AN15" i="1" s="1"/>
  <c r="AN7" i="1"/>
  <c r="AL9" i="4"/>
  <c r="AL7" i="4" s="1"/>
  <c r="AK9" i="4"/>
  <c r="AK7" i="4" s="1"/>
  <c r="AJ9" i="4"/>
  <c r="AJ7" i="4" s="1"/>
  <c r="AL35" i="3"/>
  <c r="AK35" i="3"/>
  <c r="AJ35" i="3"/>
  <c r="AL32" i="3"/>
  <c r="AK32" i="3"/>
  <c r="AJ32" i="3"/>
  <c r="AL29" i="3"/>
  <c r="AL28" i="3" s="1"/>
  <c r="AL27" i="3" s="1"/>
  <c r="AK29" i="3"/>
  <c r="AK28" i="3" s="1"/>
  <c r="AK27" i="3" s="1"/>
  <c r="AJ29" i="3"/>
  <c r="AL9" i="3"/>
  <c r="AL8" i="3" s="1"/>
  <c r="AK9" i="3"/>
  <c r="AJ9" i="3"/>
  <c r="AK8" i="3"/>
  <c r="AJ8" i="3"/>
  <c r="C31" i="2"/>
  <c r="C25" i="2"/>
  <c r="C7" i="2"/>
  <c r="C6" i="2" s="1"/>
  <c r="AK44" i="1"/>
  <c r="AJ43" i="1"/>
  <c r="AI43" i="1"/>
  <c r="AK43" i="1" s="1"/>
  <c r="AK42" i="1"/>
  <c r="AK41" i="1"/>
  <c r="AK40" i="1"/>
  <c r="AK39" i="1"/>
  <c r="AK38" i="1"/>
  <c r="AJ37" i="1"/>
  <c r="AJ30" i="1" s="1"/>
  <c r="AI37" i="1"/>
  <c r="AK37" i="1" s="1"/>
  <c r="AK36" i="1"/>
  <c r="AK35" i="1"/>
  <c r="AK34" i="1"/>
  <c r="AK33" i="1"/>
  <c r="AK32" i="1"/>
  <c r="AK31" i="1"/>
  <c r="AI30" i="1"/>
  <c r="AK20" i="1"/>
  <c r="AK19" i="1"/>
  <c r="AK18" i="1"/>
  <c r="AK17" i="1"/>
  <c r="AK16" i="1"/>
  <c r="AJ15" i="1"/>
  <c r="AI15" i="1"/>
  <c r="AK7" i="1"/>
  <c r="AH32" i="3"/>
  <c r="AH35" i="3"/>
  <c r="AI35" i="3"/>
  <c r="AI32" i="3"/>
  <c r="AH29" i="3"/>
  <c r="AI29" i="3"/>
  <c r="AG32" i="3"/>
  <c r="AG35" i="3"/>
  <c r="AI9" i="4"/>
  <c r="AI7" i="4" s="1"/>
  <c r="AH9" i="4"/>
  <c r="AH7" i="4" s="1"/>
  <c r="AG9" i="4"/>
  <c r="AG7" i="4" s="1"/>
  <c r="AI9" i="3"/>
  <c r="AI8" i="3" s="1"/>
  <c r="AH9" i="3"/>
  <c r="AH8" i="3" s="1"/>
  <c r="AG9" i="3"/>
  <c r="AG8" i="3" s="1"/>
  <c r="B31" i="2"/>
  <c r="B25" i="2"/>
  <c r="B7" i="2"/>
  <c r="B6" i="2" s="1"/>
  <c r="AH44" i="1"/>
  <c r="AG43" i="1"/>
  <c r="AF43" i="1"/>
  <c r="AH42" i="1"/>
  <c r="AH41" i="1"/>
  <c r="AH40" i="1"/>
  <c r="AH39" i="1"/>
  <c r="AH38" i="1"/>
  <c r="AG37" i="1"/>
  <c r="AF37" i="1"/>
  <c r="AH36" i="1"/>
  <c r="AH35" i="1"/>
  <c r="AH34" i="1"/>
  <c r="AH33" i="1"/>
  <c r="AH32" i="1"/>
  <c r="AH31" i="1"/>
  <c r="AH20" i="1"/>
  <c r="AH19" i="1"/>
  <c r="AH18" i="1"/>
  <c r="AH17" i="1"/>
  <c r="AH16" i="1"/>
  <c r="AG15" i="1"/>
  <c r="AF15" i="1"/>
  <c r="AH7" i="1"/>
  <c r="AF9" i="4"/>
  <c r="AF7" i="4" s="1"/>
  <c r="AE9" i="4"/>
  <c r="AE7" i="4" s="1"/>
  <c r="AD9" i="4"/>
  <c r="AD7" i="4" s="1"/>
  <c r="AF35" i="3"/>
  <c r="AE35" i="3"/>
  <c r="AD35" i="3"/>
  <c r="AF32" i="3"/>
  <c r="AE32" i="3"/>
  <c r="AD32" i="3"/>
  <c r="AF29" i="3"/>
  <c r="AF28" i="3" s="1"/>
  <c r="AF27" i="3" s="1"/>
  <c r="AE29" i="3"/>
  <c r="AE28" i="3" s="1"/>
  <c r="AE27" i="3" s="1"/>
  <c r="AD29" i="3"/>
  <c r="AD28" i="3"/>
  <c r="AD27" i="3"/>
  <c r="AF82" i="3"/>
  <c r="AE82" i="3"/>
  <c r="AD82" i="3"/>
  <c r="AF79" i="3"/>
  <c r="AE79" i="3"/>
  <c r="AD79" i="3"/>
  <c r="AF76" i="3"/>
  <c r="AE76" i="3"/>
  <c r="AE75" i="3" s="1"/>
  <c r="AE74" i="3" s="1"/>
  <c r="AD76" i="3"/>
  <c r="AF75" i="3"/>
  <c r="AF74" i="3" s="1"/>
  <c r="AF9" i="3"/>
  <c r="AF8" i="3" s="1"/>
  <c r="AE9" i="3"/>
  <c r="AD9" i="3"/>
  <c r="AD8" i="3" s="1"/>
  <c r="AE8" i="3"/>
  <c r="AE44" i="1"/>
  <c r="AD43" i="1"/>
  <c r="AC43" i="1"/>
  <c r="AE43" i="1" s="1"/>
  <c r="AE42" i="1"/>
  <c r="AE41" i="1"/>
  <c r="AE40" i="1"/>
  <c r="AE39" i="1"/>
  <c r="AE38" i="1"/>
  <c r="AD37" i="1"/>
  <c r="AC37" i="1"/>
  <c r="AE37" i="1" s="1"/>
  <c r="AE36" i="1"/>
  <c r="AE35" i="1"/>
  <c r="AE34" i="1"/>
  <c r="AE33" i="1"/>
  <c r="AE32" i="1"/>
  <c r="AE31" i="1"/>
  <c r="AD30" i="1"/>
  <c r="AC30" i="1"/>
  <c r="AE30" i="1" s="1"/>
  <c r="AE20" i="1"/>
  <c r="AE19" i="1"/>
  <c r="AE18" i="1"/>
  <c r="AE17" i="1"/>
  <c r="AE16" i="1"/>
  <c r="AD15" i="1"/>
  <c r="AC15" i="1"/>
  <c r="AE7" i="1"/>
  <c r="AC9" i="4"/>
  <c r="AC7" i="4" s="1"/>
  <c r="AB9" i="4"/>
  <c r="AA9" i="4"/>
  <c r="AA7" i="4" s="1"/>
  <c r="AB7" i="4"/>
  <c r="AC35" i="3"/>
  <c r="AB35" i="3"/>
  <c r="AA35" i="3"/>
  <c r="AC32" i="3"/>
  <c r="AB32" i="3"/>
  <c r="AA32" i="3"/>
  <c r="AC29" i="3"/>
  <c r="AB29" i="3"/>
  <c r="AA29" i="3"/>
  <c r="AB28" i="3"/>
  <c r="AB27" i="3" s="1"/>
  <c r="AA28" i="3"/>
  <c r="AA27" i="3" s="1"/>
  <c r="AC9" i="3"/>
  <c r="AB9" i="3"/>
  <c r="AB8" i="3" s="1"/>
  <c r="AA9" i="3"/>
  <c r="AC8" i="3"/>
  <c r="AA8" i="3"/>
  <c r="Z37" i="1"/>
  <c r="AB44" i="1"/>
  <c r="AA43" i="1"/>
  <c r="AB43" i="1" s="1"/>
  <c r="Z43" i="1"/>
  <c r="AB42" i="1"/>
  <c r="AB41" i="1"/>
  <c r="AB40" i="1"/>
  <c r="AB39" i="1"/>
  <c r="AB38" i="1"/>
  <c r="AA37" i="1"/>
  <c r="AB37" i="1" s="1"/>
  <c r="AB36" i="1"/>
  <c r="AB35" i="1"/>
  <c r="AB34" i="1"/>
  <c r="AB33" i="1"/>
  <c r="AB32" i="1"/>
  <c r="AB31" i="1"/>
  <c r="AA29" i="1"/>
  <c r="Z29" i="1"/>
  <c r="AA15" i="1"/>
  <c r="Z15" i="1"/>
  <c r="Z9" i="4"/>
  <c r="Y9" i="4"/>
  <c r="X9" i="4"/>
  <c r="Z35" i="3"/>
  <c r="Y35" i="3"/>
  <c r="X35" i="3"/>
  <c r="Z32" i="3"/>
  <c r="Y32" i="3"/>
  <c r="X32" i="3"/>
  <c r="Z29" i="3"/>
  <c r="Z28" i="3" s="1"/>
  <c r="Z27" i="3" s="1"/>
  <c r="Y29" i="3"/>
  <c r="Y28" i="3" s="1"/>
  <c r="Y27" i="3" s="1"/>
  <c r="X29" i="3"/>
  <c r="X28" i="3" s="1"/>
  <c r="X27" i="3" s="1"/>
  <c r="Z9" i="3"/>
  <c r="Z8" i="3" s="1"/>
  <c r="Y9" i="3"/>
  <c r="Y8" i="3" s="1"/>
  <c r="X9" i="3"/>
  <c r="X8" i="3" s="1"/>
  <c r="Y44" i="1"/>
  <c r="X43" i="1"/>
  <c r="W43" i="1"/>
  <c r="Y43" i="1" s="1"/>
  <c r="Y42" i="1"/>
  <c r="Y41" i="1"/>
  <c r="Y40" i="1"/>
  <c r="Y39" i="1"/>
  <c r="Y38" i="1"/>
  <c r="X37" i="1"/>
  <c r="W37" i="1"/>
  <c r="Y37" i="1" s="1"/>
  <c r="Y36" i="1"/>
  <c r="Y35" i="1"/>
  <c r="Y34" i="1"/>
  <c r="Y33" i="1"/>
  <c r="Y32" i="1"/>
  <c r="Y31" i="1"/>
  <c r="X29" i="1"/>
  <c r="W29" i="1"/>
  <c r="Y29" i="1" s="1"/>
  <c r="Y20" i="1"/>
  <c r="Y19" i="1"/>
  <c r="Y18" i="1"/>
  <c r="Y17" i="1"/>
  <c r="Y16" i="1"/>
  <c r="X15" i="1"/>
  <c r="W15" i="1"/>
  <c r="Y7" i="1"/>
  <c r="W9" i="4"/>
  <c r="W7" i="4" s="1"/>
  <c r="V9" i="4"/>
  <c r="V7" i="4" s="1"/>
  <c r="U9" i="4"/>
  <c r="W28" i="3"/>
  <c r="V28" i="3"/>
  <c r="U28" i="3"/>
  <c r="U27" i="3" s="1"/>
  <c r="W9" i="3"/>
  <c r="W8" i="3" s="1"/>
  <c r="V9" i="3"/>
  <c r="V8" i="3" s="1"/>
  <c r="U9" i="3"/>
  <c r="U8" i="3"/>
  <c r="V44" i="1"/>
  <c r="U43" i="1"/>
  <c r="T43" i="1"/>
  <c r="V43" i="1" s="1"/>
  <c r="V42" i="1"/>
  <c r="V41" i="1"/>
  <c r="V40" i="1"/>
  <c r="V39" i="1"/>
  <c r="V38" i="1"/>
  <c r="U37" i="1"/>
  <c r="U29" i="1" s="1"/>
  <c r="T37" i="1"/>
  <c r="V36" i="1"/>
  <c r="V35" i="1"/>
  <c r="V34" i="1"/>
  <c r="V33" i="1"/>
  <c r="V32" i="1"/>
  <c r="V31" i="1"/>
  <c r="T29" i="1"/>
  <c r="V20" i="1"/>
  <c r="V19" i="1"/>
  <c r="V18" i="1"/>
  <c r="V17" i="1"/>
  <c r="V16" i="1"/>
  <c r="U15" i="1"/>
  <c r="T15" i="1"/>
  <c r="V7" i="1"/>
  <c r="L16" i="4"/>
  <c r="T9" i="4"/>
  <c r="T7" i="4" s="1"/>
  <c r="S9" i="4"/>
  <c r="R9" i="4"/>
  <c r="S7" i="4"/>
  <c r="R7" i="4"/>
  <c r="T35" i="3"/>
  <c r="S35" i="3"/>
  <c r="R35" i="3"/>
  <c r="T32" i="3"/>
  <c r="S32" i="3"/>
  <c r="R32" i="3"/>
  <c r="T29" i="3"/>
  <c r="S29" i="3"/>
  <c r="R29" i="3"/>
  <c r="R28" i="3" s="1"/>
  <c r="R27" i="3" s="1"/>
  <c r="T9" i="3"/>
  <c r="T8" i="3" s="1"/>
  <c r="S9" i="3"/>
  <c r="S8" i="3" s="1"/>
  <c r="R9" i="3"/>
  <c r="R8" i="3"/>
  <c r="Q37" i="1"/>
  <c r="S37" i="1" s="1"/>
  <c r="S44" i="1"/>
  <c r="S43" i="1"/>
  <c r="R43" i="1"/>
  <c r="R29" i="1" s="1"/>
  <c r="Q43" i="1"/>
  <c r="R37" i="1"/>
  <c r="S36" i="1"/>
  <c r="S35" i="1"/>
  <c r="S34" i="1"/>
  <c r="S33" i="1"/>
  <c r="S32" i="1"/>
  <c r="S31" i="1"/>
  <c r="S20" i="1"/>
  <c r="S19" i="1"/>
  <c r="S18" i="1"/>
  <c r="S17" i="1"/>
  <c r="S16" i="1"/>
  <c r="R15" i="1"/>
  <c r="Q15" i="1"/>
  <c r="S7" i="1"/>
  <c r="Q9" i="4"/>
  <c r="Q7" i="4" s="1"/>
  <c r="P9" i="4"/>
  <c r="P7" i="4" s="1"/>
  <c r="O9" i="4"/>
  <c r="O7" i="4" s="1"/>
  <c r="Q28" i="3"/>
  <c r="P28" i="3"/>
  <c r="O28" i="3"/>
  <c r="O27" i="3" s="1"/>
  <c r="Q27" i="3"/>
  <c r="P27" i="3"/>
  <c r="Q9" i="3"/>
  <c r="P9" i="3"/>
  <c r="O9" i="3"/>
  <c r="Q8" i="3"/>
  <c r="P8" i="3"/>
  <c r="O8" i="3"/>
  <c r="P43" i="1"/>
  <c r="O43" i="1"/>
  <c r="N43" i="1"/>
  <c r="O37" i="1"/>
  <c r="N37" i="1"/>
  <c r="P20" i="1"/>
  <c r="P19" i="1"/>
  <c r="P18" i="1"/>
  <c r="P17" i="1"/>
  <c r="P16" i="1"/>
  <c r="P15" i="1" s="1"/>
  <c r="O15" i="1"/>
  <c r="N15" i="1"/>
  <c r="P7" i="1"/>
  <c r="T28" i="3" l="1"/>
  <c r="T27" i="3" s="1"/>
  <c r="S28" i="3"/>
  <c r="S27" i="3" s="1"/>
  <c r="AJ28" i="3"/>
  <c r="AJ27" i="3" s="1"/>
  <c r="AI28" i="3"/>
  <c r="AH28" i="3"/>
  <c r="AG28" i="3"/>
  <c r="AG27" i="3" s="1"/>
  <c r="AD75" i="3"/>
  <c r="AD74" i="3" s="1"/>
  <c r="AC28" i="3"/>
  <c r="AC27" i="3" s="1"/>
  <c r="W27" i="3"/>
  <c r="V27" i="3"/>
  <c r="AW27" i="3"/>
  <c r="AV27" i="3"/>
  <c r="Y7" i="4"/>
  <c r="U7" i="4"/>
  <c r="Z7" i="4"/>
  <c r="X7" i="4"/>
  <c r="C18" i="2"/>
  <c r="AW30" i="1"/>
  <c r="AN30" i="1"/>
  <c r="AK15" i="1"/>
  <c r="AK30" i="1"/>
  <c r="B18" i="2"/>
  <c r="AF30" i="1"/>
  <c r="AH43" i="1"/>
  <c r="AG30" i="1"/>
  <c r="AH37" i="1"/>
  <c r="AH15" i="1"/>
  <c r="AE15" i="1"/>
  <c r="AB29" i="1"/>
  <c r="O29" i="1"/>
  <c r="S15" i="1"/>
  <c r="V15" i="1"/>
  <c r="AB15" i="1"/>
  <c r="Y15" i="1"/>
  <c r="V29" i="1"/>
  <c r="V37" i="1"/>
  <c r="Q29" i="1"/>
  <c r="S29" i="1" s="1"/>
  <c r="N29" i="1"/>
  <c r="P29" i="1" s="1"/>
  <c r="P37" i="1"/>
  <c r="L9" i="4"/>
  <c r="L7" i="4" s="1"/>
  <c r="M9" i="4"/>
  <c r="M7" i="4" s="1"/>
  <c r="N9" i="4"/>
  <c r="N7" i="4" s="1"/>
  <c r="K9" i="4"/>
  <c r="K7" i="4" s="1"/>
  <c r="M35" i="3"/>
  <c r="M32" i="3"/>
  <c r="M29" i="3"/>
  <c r="L35" i="3"/>
  <c r="L32" i="3"/>
  <c r="N32" i="3"/>
  <c r="L29" i="3"/>
  <c r="L28" i="3" s="1"/>
  <c r="L27" i="3" s="1"/>
  <c r="N29" i="3"/>
  <c r="K29" i="3"/>
  <c r="N37" i="3"/>
  <c r="N36" i="3"/>
  <c r="N35" i="3" s="1"/>
  <c r="L9" i="3"/>
  <c r="L8" i="3" s="1"/>
  <c r="M9" i="3"/>
  <c r="M8" i="3" s="1"/>
  <c r="N9" i="3"/>
  <c r="N8" i="3" s="1"/>
  <c r="K9" i="3"/>
  <c r="C27" i="3"/>
  <c r="AI27" i="3" l="1"/>
  <c r="AH27" i="3"/>
  <c r="AH30" i="1"/>
  <c r="N28" i="3"/>
  <c r="N27" i="3" s="1"/>
  <c r="M28" i="3"/>
  <c r="M27" i="3" s="1"/>
  <c r="J44" i="1"/>
  <c r="K43" i="1"/>
  <c r="L43" i="1"/>
  <c r="M43" i="1"/>
  <c r="K37" i="1"/>
  <c r="L37" i="1"/>
  <c r="K15" i="1"/>
  <c r="L15" i="1"/>
  <c r="M15" i="1"/>
  <c r="L7" i="1"/>
  <c r="M37" i="1" l="1"/>
  <c r="L29" i="1"/>
  <c r="K29" i="1"/>
  <c r="M29" i="1" s="1"/>
  <c r="J9" i="4" l="1"/>
  <c r="J7" i="4" s="1"/>
  <c r="I9" i="4"/>
  <c r="E9" i="4"/>
  <c r="E7" i="4" s="1"/>
  <c r="D9" i="4"/>
  <c r="D7" i="4" s="1"/>
  <c r="C9" i="4"/>
  <c r="C7" i="4" s="1"/>
  <c r="H7" i="4"/>
  <c r="G7" i="4"/>
  <c r="F7" i="4"/>
  <c r="I7" i="4" l="1"/>
  <c r="K37" i="3"/>
  <c r="J37" i="3"/>
  <c r="I37" i="3"/>
  <c r="H37" i="3"/>
  <c r="G37" i="3"/>
  <c r="F37" i="3"/>
  <c r="K36" i="3"/>
  <c r="K35" i="3" s="1"/>
  <c r="J36" i="3"/>
  <c r="J35" i="3" s="1"/>
  <c r="I36" i="3"/>
  <c r="H36" i="3"/>
  <c r="G36" i="3"/>
  <c r="F36" i="3"/>
  <c r="K32" i="3"/>
  <c r="J32" i="3"/>
  <c r="I32" i="3"/>
  <c r="H32" i="3"/>
  <c r="G32" i="3"/>
  <c r="F32" i="3"/>
  <c r="J29" i="3"/>
  <c r="I29" i="3"/>
  <c r="H29" i="3"/>
  <c r="G29" i="3"/>
  <c r="F29" i="3"/>
  <c r="E27" i="3"/>
  <c r="D27" i="3"/>
  <c r="E13" i="3"/>
  <c r="D13" i="3"/>
  <c r="D8" i="3" s="1"/>
  <c r="C13" i="3"/>
  <c r="J9" i="3"/>
  <c r="I9" i="3"/>
  <c r="I8" i="3" s="1"/>
  <c r="H9" i="3"/>
  <c r="H8" i="3" s="1"/>
  <c r="G9" i="3"/>
  <c r="G8" i="3" s="1"/>
  <c r="F9" i="3"/>
  <c r="F8" i="3" s="1"/>
  <c r="E9" i="3"/>
  <c r="C9" i="3"/>
  <c r="K8" i="3"/>
  <c r="H35" i="3" l="1"/>
  <c r="H28" i="3" s="1"/>
  <c r="H27" i="3" s="1"/>
  <c r="G35" i="3"/>
  <c r="G28" i="3" s="1"/>
  <c r="G27" i="3" s="1"/>
  <c r="E8" i="3"/>
  <c r="C8" i="3"/>
  <c r="J8" i="3"/>
  <c r="J28" i="3"/>
  <c r="J27" i="3" s="1"/>
  <c r="F35" i="3"/>
  <c r="F28" i="3" s="1"/>
  <c r="F27" i="3" s="1"/>
  <c r="K28" i="3"/>
  <c r="I35" i="3"/>
  <c r="I28" i="3" s="1"/>
  <c r="I27" i="3" s="1"/>
  <c r="K27" i="3" l="1"/>
  <c r="G44" i="1"/>
  <c r="I43" i="1"/>
  <c r="H43" i="1"/>
  <c r="J43" i="1" s="1"/>
  <c r="F43" i="1"/>
  <c r="E43" i="1"/>
  <c r="D43" i="1"/>
  <c r="C43" i="1"/>
  <c r="B43" i="1"/>
  <c r="B29" i="1" s="1"/>
  <c r="J42" i="1"/>
  <c r="G42" i="1"/>
  <c r="J41" i="1"/>
  <c r="G41" i="1"/>
  <c r="J40" i="1"/>
  <c r="G40" i="1"/>
  <c r="J39" i="1"/>
  <c r="G39" i="1"/>
  <c r="J38" i="1"/>
  <c r="G38" i="1"/>
  <c r="I37" i="1"/>
  <c r="I29" i="1" s="1"/>
  <c r="H37" i="1"/>
  <c r="H29" i="1" s="1"/>
  <c r="J29" i="1" s="1"/>
  <c r="F37" i="1"/>
  <c r="F29" i="1" s="1"/>
  <c r="E37" i="1"/>
  <c r="D37" i="1"/>
  <c r="C37" i="1"/>
  <c r="C29" i="1" s="1"/>
  <c r="B37" i="1"/>
  <c r="J36" i="1"/>
  <c r="G36" i="1"/>
  <c r="J35" i="1"/>
  <c r="G35" i="1"/>
  <c r="J34" i="1"/>
  <c r="G34" i="1"/>
  <c r="J33" i="1"/>
  <c r="G33" i="1"/>
  <c r="J32" i="1"/>
  <c r="G32" i="1"/>
  <c r="J31" i="1"/>
  <c r="G31" i="1"/>
  <c r="B15" i="1"/>
  <c r="J20" i="1"/>
  <c r="G20" i="1"/>
  <c r="D20" i="1"/>
  <c r="J19" i="1"/>
  <c r="G19" i="1"/>
  <c r="D19" i="1"/>
  <c r="J18" i="1"/>
  <c r="G18" i="1"/>
  <c r="D18" i="1"/>
  <c r="J17" i="1"/>
  <c r="G17" i="1"/>
  <c r="D17" i="1"/>
  <c r="J16" i="1"/>
  <c r="G16" i="1"/>
  <c r="D16" i="1"/>
  <c r="I15" i="1"/>
  <c r="H15" i="1"/>
  <c r="F15" i="1"/>
  <c r="E15" i="1"/>
  <c r="C15" i="1"/>
  <c r="J7" i="1"/>
  <c r="G7" i="1"/>
  <c r="D7" i="1"/>
  <c r="E29" i="1" l="1"/>
  <c r="G29" i="1" s="1"/>
  <c r="G43" i="1"/>
  <c r="J15" i="1"/>
  <c r="G37" i="1"/>
  <c r="D15" i="1"/>
  <c r="D29" i="1"/>
  <c r="G15" i="1"/>
  <c r="J37" i="1"/>
</calcChain>
</file>

<file path=xl/sharedStrings.xml><?xml version="1.0" encoding="utf-8"?>
<sst xmlns="http://schemas.openxmlformats.org/spreadsheetml/2006/main" count="824" uniqueCount="101">
  <si>
    <t>Aantal verenigingswerkers (unieke personen)</t>
  </si>
  <si>
    <t>tabel 1-1</t>
  </si>
  <si>
    <t>Mannen</t>
  </si>
  <si>
    <t>Vrouwen</t>
  </si>
  <si>
    <t>Totaal</t>
  </si>
  <si>
    <r>
      <t xml:space="preserve">Aantal personen die verenigingswerk verrichten (unieke personen)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</si>
  <si>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Het totaal van deze tabel komt niet overeen met deze van de andere tabellen omdat de  verenigingswerkers die voor verschillende verengingen hebben gewerkt, of die in meer dan 1 werknemerstype voorkwamen, in deze tabel slechts een keer geteld worden.</t>
    </r>
  </si>
  <si>
    <t>2022/1</t>
  </si>
  <si>
    <t>2022/2</t>
  </si>
  <si>
    <t>2022/3</t>
  </si>
  <si>
    <t>tabel 1-2</t>
  </si>
  <si>
    <t>Onbepaald</t>
  </si>
  <si>
    <t>-</t>
  </si>
  <si>
    <t>aantal verenigingswerkers per leeftijd: totaal</t>
  </si>
  <si>
    <t>&lt;25</t>
  </si>
  <si>
    <t>25-39</t>
  </si>
  <si>
    <t>40-49</t>
  </si>
  <si>
    <t>50-64</t>
  </si>
  <si>
    <t>65+</t>
  </si>
  <si>
    <t>Aantal verenigingswerkers per leeftijdsklasse</t>
  </si>
  <si>
    <r>
      <rPr>
        <i/>
        <vertAlign val="superscript"/>
        <sz val="9"/>
        <color indexed="8"/>
        <rFont val="Calibri"/>
        <family val="2"/>
        <scheme val="minor"/>
      </rPr>
      <t>(2)</t>
    </r>
    <r>
      <rPr>
        <i/>
        <sz val="9"/>
        <color indexed="8"/>
        <rFont val="Calibri"/>
        <family val="2"/>
        <scheme val="minor"/>
      </rPr>
      <t xml:space="preserve"> Indien de leeftijd van de verenigingswerker onbekend is, is de persoon in kwestie opgenomen in de leeftijdsklasse &lt; 25</t>
    </r>
  </si>
  <si>
    <t>Aantal verenigingswerkers naar woonplaats (provincie)</t>
  </si>
  <si>
    <t>tabel 1-4</t>
  </si>
  <si>
    <t>Aantal Verenigingswerkers: totaal</t>
  </si>
  <si>
    <t xml:space="preserve">Brussels Hoofdstedelijk Gewest - totaal </t>
  </si>
  <si>
    <t>Antwerpen</t>
  </si>
  <si>
    <t>Limburg</t>
  </si>
  <si>
    <t>Oost-Vlaanderen</t>
  </si>
  <si>
    <t>Vlaams-Brabant</t>
  </si>
  <si>
    <t>West-Vlaanderen</t>
  </si>
  <si>
    <t>Vlaams Gewest - totaal</t>
  </si>
  <si>
    <t>Henegouwen</t>
  </si>
  <si>
    <t>Luik</t>
  </si>
  <si>
    <t>Luxemburg</t>
  </si>
  <si>
    <t>Namen</t>
  </si>
  <si>
    <t>Waals-Brabant</t>
  </si>
  <si>
    <t>Waalse Gewest  - totaal</t>
  </si>
  <si>
    <t>tableau 2-2</t>
  </si>
  <si>
    <t>tabel 2-1</t>
  </si>
  <si>
    <r>
      <t xml:space="preserve">Aantal gebruikers  verenigingswerk (totaal)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</si>
  <si>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Vereniging/Openbare dienst met ondernemingsnummer</t>
  </si>
  <si>
    <t>vzw's &amp; stichtingen</t>
  </si>
  <si>
    <t>openbare diensten</t>
  </si>
  <si>
    <t>vennootschap en dergelijke</t>
  </si>
  <si>
    <t>Feitelijke Vereniging (zonder ondernemingsnummer)</t>
  </si>
  <si>
    <t>Aantal gebruikers van verenigingswerk</t>
  </si>
  <si>
    <t>(1) Het totaal van deze tabel komt niet overeen met deze van de andere tabellen omdat elke gebruiker slechts een keer geteld wordt.</t>
  </si>
  <si>
    <r>
      <t xml:space="preserve">Aantal gebruikers verenigingswerk naar locatie van de gebruiker (totaal ) </t>
    </r>
    <r>
      <rPr>
        <b/>
        <vertAlign val="superscript"/>
        <sz val="11"/>
        <color indexed="8"/>
        <rFont val="Calibri"/>
        <family val="2"/>
        <scheme val="minor"/>
      </rPr>
      <t>(1)</t>
    </r>
  </si>
  <si>
    <t>Aantal gebruikers verenigingswerk naar locatie van de gebruiker (provincie)</t>
  </si>
  <si>
    <t>tabel 3</t>
  </si>
  <si>
    <r>
      <t xml:space="preserve">Aantal gebruikers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</si>
  <si>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Aantal</t>
  </si>
  <si>
    <t>gepresteerd uren</t>
  </si>
  <si>
    <r>
      <t>Aantal gebruikers, verenigingswerk, totale bedragen en gepresteerd uren per verenigingswerkactiviteit: totaal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</si>
  <si>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Vereniging/Openbare dienst (met ondernemingsnummer)</t>
  </si>
  <si>
    <t>activiteiten sportsector</t>
  </si>
  <si>
    <t xml:space="preserve">            activiteiten culturele sector </t>
  </si>
  <si>
    <t xml:space="preserve">            activiteiten culturele sector</t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</si>
  <si>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Het totaal van deze tabel is iets hoger dan in de tabellen 1, doordat eenzelfde persoon meerdere activiteiten kan doen</t>
    </r>
  </si>
  <si>
    <t>(1) Het totaal van deze tabel is iets hoger dan in de tabellen 1, doordat een eenzelfde persoon in meerdere activiteiten is opgenomen</t>
  </si>
  <si>
    <r>
      <t>op basis van rechtsvorm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en type verenigingswerkactiviteit</t>
    </r>
  </si>
  <si>
    <t>tabel 4</t>
  </si>
  <si>
    <r>
      <t>Verenigingswerk per rechtsvorm et per type activiteit: totaal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vertAlign val="superscript"/>
        <sz val="12"/>
        <color theme="1"/>
        <rFont val="Calibri"/>
        <family val="2"/>
        <scheme val="minor"/>
      </rPr>
      <t>(1)</t>
    </r>
  </si>
  <si>
    <r>
      <rPr>
        <i/>
        <vertAlign val="superscript"/>
        <sz val="9"/>
        <color theme="1"/>
        <rFont val="Calibri"/>
        <family val="2"/>
        <scheme val="minor"/>
      </rPr>
      <t>(1)</t>
    </r>
    <r>
      <rPr>
        <i/>
        <sz val="9"/>
        <color theme="1"/>
        <rFont val="Calibri"/>
        <family val="2"/>
        <scheme val="minor"/>
      </rPr>
      <t xml:space="preserve"> Het totaal van deze tabel is iets hoger dan in de tabellen 1, doordat een eenzelfde persoon meerdere activiteiten en/of statuten kan hebben</t>
    </r>
  </si>
  <si>
    <r>
      <rPr>
        <i/>
        <vertAlign val="superscript"/>
        <sz val="9"/>
        <color theme="1"/>
        <rFont val="Calibri"/>
        <family val="2"/>
        <scheme val="minor"/>
      </rPr>
      <t>(2)</t>
    </r>
    <r>
      <rPr>
        <i/>
        <sz val="9"/>
        <color theme="1"/>
        <rFont val="Calibri"/>
        <family val="2"/>
        <scheme val="minor"/>
      </rPr>
      <t xml:space="preserve"> Het aantal gebruikers is iets hoger dan in de tabellen 2, omdat eenzelfde gebruiker van verschillende activiteiten gebruik kan maken </t>
    </r>
  </si>
  <si>
    <t xml:space="preserve"> Aantal gebruikers, aantal verenigingswerkers en gepresteerd uren</t>
  </si>
  <si>
    <t>Aantal gebruikers, aantal verenigingswerkers en gepresteerd uren per type verenigingswerkactiviteit.</t>
  </si>
  <si>
    <t xml:space="preserve">volgens gebruik van het aantal verenginwerkers </t>
  </si>
  <si>
    <t>tabel 5</t>
  </si>
  <si>
    <r>
      <t>Aantal gebruikers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</si>
  <si>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Aantal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</si>
  <si>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t>totaal</t>
  </si>
  <si>
    <t>met 1 verenigingswerker</t>
  </si>
  <si>
    <t>met 2 tot 5 verenigingswerkers</t>
  </si>
  <si>
    <t>met 6 tot 10 verenigingswerkers</t>
  </si>
  <si>
    <t>met 11 tot 20 verenigingswerkers</t>
  </si>
  <si>
    <t>met meer dan 20 verenigingswerkers</t>
  </si>
  <si>
    <r>
      <rPr>
        <vertAlign val="superscript"/>
        <sz val="9"/>
        <color indexed="8"/>
        <rFont val="Calibri"/>
        <family val="2"/>
        <scheme val="minor"/>
      </rPr>
      <t xml:space="preserve">(1) </t>
    </r>
    <r>
      <rPr>
        <sz val="9"/>
        <color indexed="8"/>
        <rFont val="Calibri"/>
        <family val="2"/>
        <scheme val="minor"/>
      </rPr>
      <t>Elke actieve gebruiker gedurende dit trimester is maar een keer geteld.</t>
    </r>
  </si>
  <si>
    <r>
      <rPr>
        <vertAlign val="superscript"/>
        <sz val="9"/>
        <color indexed="8"/>
        <rFont val="Calibri"/>
        <family val="2"/>
        <scheme val="minor"/>
      </rPr>
      <t>(2)</t>
    </r>
    <r>
      <rPr>
        <sz val="9"/>
        <color indexed="8"/>
        <rFont val="Calibri"/>
        <family val="2"/>
        <scheme val="minor"/>
      </rPr>
      <t xml:space="preserve"> Een verenigingswerker in dienst bij meerdere gebuikers gedurende dit trimester is meerdere keren geteld.</t>
    </r>
  </si>
  <si>
    <t xml:space="preserve"> Aantal gebruikers, aantal verenigingswerkers en gepresteerd uren  </t>
  </si>
  <si>
    <r>
      <rPr>
        <i/>
        <vertAlign val="superscript"/>
        <sz val="9"/>
        <rFont val="Calibri"/>
        <family val="2"/>
        <scheme val="minor"/>
      </rPr>
      <t xml:space="preserve">(2) </t>
    </r>
    <r>
      <rPr>
        <i/>
        <sz val="9"/>
        <rFont val="Calibri"/>
        <family val="2"/>
        <scheme val="minor"/>
      </rPr>
      <t>Deze categorie omvat onder anderen entiteiten met KBO nr zonder juridisch vorm</t>
    </r>
  </si>
  <si>
    <r>
      <t xml:space="preserve">vennootschap en dergelijke </t>
    </r>
    <r>
      <rPr>
        <vertAlign val="superscript"/>
        <sz val="11"/>
        <color theme="1"/>
        <rFont val="Calibri"/>
        <family val="2"/>
        <scheme val="minor"/>
      </rPr>
      <t>(2)</t>
    </r>
  </si>
  <si>
    <t>2022/4</t>
  </si>
  <si>
    <t>2023/1</t>
  </si>
  <si>
    <t>2023/2</t>
  </si>
  <si>
    <t>2023/3</t>
  </si>
  <si>
    <t>2023/4</t>
  </si>
  <si>
    <t>2024/1</t>
  </si>
  <si>
    <t>2024/2</t>
  </si>
  <si>
    <r>
      <t xml:space="preserve">Nombre d'uilisateurs </t>
    </r>
    <r>
      <rPr>
        <b/>
        <vertAlign val="superscript"/>
        <sz val="10"/>
        <rFont val="Calibri"/>
        <family val="2"/>
        <scheme val="minor"/>
      </rPr>
      <t>(2)</t>
    </r>
  </si>
  <si>
    <t xml:space="preserve">Nombre de travailleurs associatifs </t>
  </si>
  <si>
    <t>Nombre d'heures</t>
  </si>
  <si>
    <t>2024/3</t>
  </si>
  <si>
    <t>2024/4</t>
  </si>
  <si>
    <t>2025/1</t>
  </si>
  <si>
    <t>2025/2</t>
  </si>
  <si>
    <t>2025/3</t>
  </si>
  <si>
    <t>2025/4</t>
  </si>
  <si>
    <t>2026/1</t>
  </si>
  <si>
    <r>
      <t xml:space="preserve">Nombre d'utilisateurs </t>
    </r>
    <r>
      <rPr>
        <b/>
        <vertAlign val="superscript"/>
        <sz val="10"/>
        <rFont val="Calibri"/>
        <family val="2"/>
        <scheme val="minor"/>
      </rPr>
      <t>(1)</t>
    </r>
  </si>
  <si>
    <r>
      <t>Nombre de travailleurs associatifs</t>
    </r>
    <r>
      <rPr>
        <b/>
        <vertAlign val="superscript"/>
        <sz val="10"/>
        <rFont val="Calibri"/>
        <family val="2"/>
        <scheme val="minor"/>
      </rPr>
      <t xml:space="preserve">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</si>
</sst>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9"/>
      <color indexed="8"/>
      <name val="Calibri"/>
      <family val="2"/>
      <scheme val="minor"/>
    </font>
    <font>
      <i/>
      <vertAlign val="superscript"/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vertAlign val="superscript"/>
      <sz val="9"/>
      <color indexed="8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double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double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double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theme="4" tint="0.3999755851924192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 style="thin">
        <color auto="1"/>
      </left>
      <right/>
      <top style="thin">
        <color indexed="22"/>
      </top>
      <bottom style="thin">
        <color indexed="22"/>
      </bottom>
      <diagonal/>
    </border>
    <border>
      <left style="double">
        <color auto="1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double">
        <color auto="1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42" fillId="0" borderId="0"/>
    <xf numFmtId="0" fontId="15" fillId="0" borderId="0"/>
  </cellStyleXfs>
  <cellXfs count="392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horizontal="left" vertical="center" wrapText="1"/>
    </xf>
    <xf numFmtId="3" fontId="3" fillId="0" borderId="0" xfId="1" applyNumberFormat="1" applyFont="1" applyAlignment="1">
      <alignment horizontal="center" vertical="center" wrapText="1"/>
    </xf>
    <xf numFmtId="3" fontId="1" fillId="0" borderId="5" xfId="1" applyNumberFormat="1" applyBorder="1" applyAlignment="1">
      <alignment horizontal="center" vertical="center"/>
    </xf>
    <xf numFmtId="3" fontId="1" fillId="0" borderId="6" xfId="1" applyNumberFormat="1" applyBorder="1" applyAlignment="1">
      <alignment horizontal="center" vertical="center"/>
    </xf>
    <xf numFmtId="3" fontId="1" fillId="0" borderId="7" xfId="1" applyNumberForma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3" fontId="5" fillId="2" borderId="9" xfId="0" applyNumberFormat="1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0" fillId="0" borderId="13" xfId="0" applyBorder="1" applyAlignment="1">
      <alignment horizontal="left" vertical="center" indent="2"/>
    </xf>
    <xf numFmtId="0" fontId="10" fillId="2" borderId="13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 indent="2"/>
    </xf>
    <xf numFmtId="3" fontId="5" fillId="0" borderId="21" xfId="1" applyNumberFormat="1" applyFont="1" applyBorder="1" applyAlignment="1">
      <alignment horizontal="center" vertical="center"/>
    </xf>
    <xf numFmtId="3" fontId="4" fillId="2" borderId="21" xfId="0" applyNumberFormat="1" applyFont="1" applyFill="1" applyBorder="1" applyAlignment="1">
      <alignment horizontal="center" vertical="center"/>
    </xf>
    <xf numFmtId="3" fontId="5" fillId="2" borderId="24" xfId="0" applyNumberFormat="1" applyFont="1" applyFill="1" applyBorder="1" applyAlignment="1">
      <alignment horizontal="center" vertical="center"/>
    </xf>
    <xf numFmtId="3" fontId="5" fillId="2" borderId="25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top" wrapText="1"/>
    </xf>
    <xf numFmtId="0" fontId="10" fillId="0" borderId="13" xfId="0" applyFont="1" applyBorder="1" applyAlignment="1">
      <alignment horizontal="left" vertical="center" indent="2"/>
    </xf>
    <xf numFmtId="0" fontId="0" fillId="0" borderId="30" xfId="0" applyBorder="1" applyAlignment="1">
      <alignment horizontal="left" vertical="center" indent="5"/>
    </xf>
    <xf numFmtId="0" fontId="0" fillId="0" borderId="13" xfId="0" applyBorder="1" applyAlignment="1">
      <alignment horizontal="left" vertical="center" indent="5"/>
    </xf>
    <xf numFmtId="0" fontId="10" fillId="0" borderId="4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left" vertical="center" indent="2"/>
    </xf>
    <xf numFmtId="3" fontId="5" fillId="2" borderId="15" xfId="1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3" fontId="4" fillId="2" borderId="21" xfId="1" applyNumberFormat="1" applyFont="1" applyFill="1" applyBorder="1" applyAlignment="1">
      <alignment horizontal="center" vertical="center"/>
    </xf>
    <xf numFmtId="3" fontId="0" fillId="2" borderId="15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3" fontId="13" fillId="2" borderId="33" xfId="0" applyNumberFormat="1" applyFont="1" applyFill="1" applyBorder="1" applyAlignment="1">
      <alignment horizontal="center" vertical="center"/>
    </xf>
    <xf numFmtId="3" fontId="13" fillId="2" borderId="34" xfId="0" applyNumberFormat="1" applyFont="1" applyFill="1" applyBorder="1" applyAlignment="1">
      <alignment horizontal="center" vertical="center"/>
    </xf>
    <xf numFmtId="3" fontId="4" fillId="2" borderId="31" xfId="0" applyNumberFormat="1" applyFont="1" applyFill="1" applyBorder="1" applyAlignment="1">
      <alignment horizontal="center" vertical="center"/>
    </xf>
    <xf numFmtId="3" fontId="13" fillId="2" borderId="33" xfId="0" applyNumberFormat="1" applyFont="1" applyFill="1" applyBorder="1" applyAlignment="1">
      <alignment horizontal="center"/>
    </xf>
    <xf numFmtId="3" fontId="13" fillId="2" borderId="34" xfId="0" applyNumberFormat="1" applyFont="1" applyFill="1" applyBorder="1" applyAlignment="1">
      <alignment horizontal="center"/>
    </xf>
    <xf numFmtId="3" fontId="0" fillId="2" borderId="35" xfId="0" applyNumberFormat="1" applyFill="1" applyBorder="1" applyAlignment="1">
      <alignment horizontal="center"/>
    </xf>
    <xf numFmtId="3" fontId="0" fillId="2" borderId="10" xfId="0" applyNumberFormat="1" applyFill="1" applyBorder="1" applyAlignment="1">
      <alignment horizontal="center"/>
    </xf>
    <xf numFmtId="3" fontId="2" fillId="2" borderId="23" xfId="0" applyNumberFormat="1" applyFont="1" applyFill="1" applyBorder="1" applyAlignment="1">
      <alignment horizontal="center"/>
    </xf>
    <xf numFmtId="0" fontId="14" fillId="0" borderId="0" xfId="2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3" fontId="4" fillId="0" borderId="22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2" applyFont="1" applyAlignment="1">
      <alignment horizontal="left" vertical="center" wrapText="1"/>
    </xf>
    <xf numFmtId="0" fontId="5" fillId="0" borderId="14" xfId="2" applyFont="1" applyBorder="1" applyAlignment="1">
      <alignment vertical="center"/>
    </xf>
    <xf numFmtId="3" fontId="4" fillId="0" borderId="40" xfId="2" quotePrefix="1" applyNumberFormat="1" applyFont="1" applyBorder="1" applyAlignment="1">
      <alignment horizontal="center" vertical="center"/>
    </xf>
    <xf numFmtId="0" fontId="21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" fillId="0" borderId="36" xfId="2" applyBorder="1" applyAlignment="1">
      <alignment vertical="center"/>
    </xf>
    <xf numFmtId="0" fontId="2" fillId="3" borderId="16" xfId="2" applyFont="1" applyFill="1" applyBorder="1" applyAlignment="1">
      <alignment horizontal="left" vertical="center"/>
    </xf>
    <xf numFmtId="0" fontId="10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3"/>
    </xf>
    <xf numFmtId="0" fontId="0" fillId="0" borderId="13" xfId="0" applyBorder="1" applyAlignment="1">
      <alignment horizontal="left" vertical="top" wrapText="1" indent="3"/>
    </xf>
    <xf numFmtId="0" fontId="10" fillId="0" borderId="8" xfId="0" applyFont="1" applyBorder="1" applyAlignment="1">
      <alignment horizontal="left" vertical="center" indent="1"/>
    </xf>
    <xf numFmtId="0" fontId="2" fillId="0" borderId="0" xfId="2" applyFont="1" applyAlignment="1">
      <alignment horizontal="left" vertical="center" wrapText="1"/>
    </xf>
    <xf numFmtId="0" fontId="17" fillId="0" borderId="0" xfId="2" applyFont="1" applyAlignment="1">
      <alignment horizontal="left" vertical="center" wrapText="1"/>
    </xf>
    <xf numFmtId="164" fontId="4" fillId="0" borderId="23" xfId="0" applyNumberFormat="1" applyFont="1" applyBorder="1" applyAlignment="1">
      <alignment horizontal="center" vertical="center"/>
    </xf>
    <xf numFmtId="0" fontId="10" fillId="2" borderId="1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2"/>
    </xf>
    <xf numFmtId="0" fontId="0" fillId="0" borderId="42" xfId="0" applyBorder="1" applyAlignment="1">
      <alignment horizontal="left" vertical="center" indent="5"/>
    </xf>
    <xf numFmtId="0" fontId="0" fillId="0" borderId="17" xfId="0" applyBorder="1" applyAlignment="1">
      <alignment horizontal="left" vertical="center" indent="5"/>
    </xf>
    <xf numFmtId="0" fontId="10" fillId="0" borderId="41" xfId="0" applyFont="1" applyBorder="1" applyAlignment="1">
      <alignment horizontal="left" vertical="center" indent="2"/>
    </xf>
    <xf numFmtId="0" fontId="7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 applyAlignment="1">
      <alignment horizontal="center" vertical="center" wrapText="1"/>
    </xf>
    <xf numFmtId="0" fontId="23" fillId="0" borderId="0" xfId="2" applyFont="1" applyAlignment="1">
      <alignment vertical="center"/>
    </xf>
    <xf numFmtId="0" fontId="2" fillId="3" borderId="60" xfId="2" applyFont="1" applyFill="1" applyBorder="1" applyAlignment="1">
      <alignment vertical="center" wrapText="1"/>
    </xf>
    <xf numFmtId="3" fontId="10" fillId="3" borderId="6" xfId="3" applyNumberFormat="1" applyFont="1" applyFill="1" applyBorder="1" applyAlignment="1">
      <alignment horizontal="center" vertical="center"/>
    </xf>
    <xf numFmtId="3" fontId="10" fillId="3" borderId="21" xfId="3" applyNumberFormat="1" applyFont="1" applyFill="1" applyBorder="1" applyAlignment="1">
      <alignment horizontal="center" vertical="center"/>
    </xf>
    <xf numFmtId="0" fontId="2" fillId="0" borderId="17" xfId="3" applyFont="1" applyBorder="1" applyAlignment="1">
      <alignment horizontal="left" indent="1"/>
    </xf>
    <xf numFmtId="0" fontId="13" fillId="0" borderId="17" xfId="3" applyBorder="1" applyAlignment="1">
      <alignment horizontal="left" indent="4"/>
    </xf>
    <xf numFmtId="3" fontId="13" fillId="0" borderId="19" xfId="3" applyNumberFormat="1" applyBorder="1" applyAlignment="1">
      <alignment horizontal="center"/>
    </xf>
    <xf numFmtId="3" fontId="13" fillId="0" borderId="22" xfId="3" applyNumberFormat="1" applyBorder="1" applyAlignment="1">
      <alignment horizontal="center"/>
    </xf>
    <xf numFmtId="0" fontId="1" fillId="0" borderId="17" xfId="2" applyBorder="1" applyAlignment="1">
      <alignment vertical="center"/>
    </xf>
    <xf numFmtId="0" fontId="10" fillId="0" borderId="17" xfId="3" applyFont="1" applyBorder="1" applyAlignment="1">
      <alignment horizontal="left" vertical="center" indent="1"/>
    </xf>
    <xf numFmtId="0" fontId="13" fillId="0" borderId="20" xfId="3" applyBorder="1" applyAlignment="1">
      <alignment horizontal="left" indent="4"/>
    </xf>
    <xf numFmtId="3" fontId="4" fillId="2" borderId="15" xfId="2" applyNumberFormat="1" applyFont="1" applyFill="1" applyBorder="1" applyAlignment="1">
      <alignment horizontal="center" vertical="center"/>
    </xf>
    <xf numFmtId="3" fontId="4" fillId="2" borderId="6" xfId="2" applyNumberFormat="1" applyFont="1" applyFill="1" applyBorder="1" applyAlignment="1">
      <alignment horizontal="center" vertical="center"/>
    </xf>
    <xf numFmtId="3" fontId="4" fillId="2" borderId="21" xfId="2" applyNumberFormat="1" applyFont="1" applyFill="1" applyBorder="1" applyAlignment="1">
      <alignment horizontal="center" vertical="center"/>
    </xf>
    <xf numFmtId="3" fontId="10" fillId="3" borderId="15" xfId="3" applyNumberFormat="1" applyFont="1" applyFill="1" applyBorder="1" applyAlignment="1">
      <alignment horizontal="center" vertical="center"/>
    </xf>
    <xf numFmtId="0" fontId="2" fillId="2" borderId="19" xfId="3" applyFont="1" applyFill="1" applyBorder="1" applyAlignment="1">
      <alignment horizontal="center"/>
    </xf>
    <xf numFmtId="3" fontId="10" fillId="2" borderId="19" xfId="3" applyNumberFormat="1" applyFont="1" applyFill="1" applyBorder="1" applyAlignment="1">
      <alignment horizontal="center"/>
    </xf>
    <xf numFmtId="3" fontId="10" fillId="2" borderId="22" xfId="3" applyNumberFormat="1" applyFont="1" applyFill="1" applyBorder="1" applyAlignment="1">
      <alignment horizontal="center"/>
    </xf>
    <xf numFmtId="3" fontId="10" fillId="2" borderId="32" xfId="3" applyNumberFormat="1" applyFont="1" applyFill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6" fillId="0" borderId="65" xfId="5" applyNumberFormat="1" applyFont="1" applyBorder="1" applyAlignment="1">
      <alignment horizontal="center" wrapText="1"/>
    </xf>
    <xf numFmtId="3" fontId="16" fillId="0" borderId="66" xfId="5" applyNumberFormat="1" applyFont="1" applyBorder="1" applyAlignment="1">
      <alignment horizontal="center" wrapText="1"/>
    </xf>
    <xf numFmtId="3" fontId="16" fillId="0" borderId="67" xfId="5" applyNumberFormat="1" applyFont="1" applyBorder="1" applyAlignment="1">
      <alignment horizontal="center" wrapText="1"/>
    </xf>
    <xf numFmtId="0" fontId="13" fillId="0" borderId="19" xfId="3" applyBorder="1" applyAlignment="1">
      <alignment horizontal="center"/>
    </xf>
    <xf numFmtId="0" fontId="13" fillId="0" borderId="32" xfId="3" applyBorder="1" applyAlignment="1">
      <alignment horizontal="center"/>
    </xf>
    <xf numFmtId="0" fontId="2" fillId="2" borderId="19" xfId="3" applyFont="1" applyFill="1" applyBorder="1" applyAlignment="1">
      <alignment horizontal="center" vertical="center"/>
    </xf>
    <xf numFmtId="3" fontId="10" fillId="2" borderId="19" xfId="3" applyNumberFormat="1" applyFont="1" applyFill="1" applyBorder="1" applyAlignment="1">
      <alignment horizontal="center" vertical="center"/>
    </xf>
    <xf numFmtId="3" fontId="10" fillId="2" borderId="22" xfId="3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4" fontId="13" fillId="2" borderId="19" xfId="3" applyNumberFormat="1" applyFill="1" applyBorder="1" applyAlignment="1">
      <alignment horizontal="center"/>
    </xf>
    <xf numFmtId="164" fontId="13" fillId="2" borderId="22" xfId="3" applyNumberFormat="1" applyFill="1" applyBorder="1" applyAlignment="1">
      <alignment horizontal="center"/>
    </xf>
    <xf numFmtId="0" fontId="13" fillId="0" borderId="19" xfId="3" applyBorder="1" applyAlignment="1">
      <alignment horizontal="center" vertical="center"/>
    </xf>
    <xf numFmtId="3" fontId="13" fillId="0" borderId="19" xfId="3" applyNumberFormat="1" applyBorder="1" applyAlignment="1">
      <alignment horizontal="center" vertical="center"/>
    </xf>
    <xf numFmtId="3" fontId="13" fillId="0" borderId="22" xfId="3" applyNumberFormat="1" applyBorder="1" applyAlignment="1">
      <alignment horizontal="center" vertical="center"/>
    </xf>
    <xf numFmtId="164" fontId="13" fillId="0" borderId="19" xfId="3" applyNumberFormat="1" applyBorder="1" applyAlignment="1">
      <alignment horizontal="center"/>
    </xf>
    <xf numFmtId="164" fontId="13" fillId="0" borderId="22" xfId="3" applyNumberFormat="1" applyBorder="1" applyAlignment="1">
      <alignment horizontal="center"/>
    </xf>
    <xf numFmtId="1" fontId="13" fillId="0" borderId="19" xfId="3" applyNumberFormat="1" applyBorder="1" applyAlignment="1">
      <alignment horizontal="center"/>
    </xf>
    <xf numFmtId="1" fontId="13" fillId="0" borderId="22" xfId="3" applyNumberFormat="1" applyBorder="1" applyAlignment="1">
      <alignment horizontal="center"/>
    </xf>
    <xf numFmtId="3" fontId="5" fillId="0" borderId="10" xfId="3" applyNumberFormat="1" applyFont="1" applyBorder="1" applyAlignment="1">
      <alignment horizontal="center"/>
    </xf>
    <xf numFmtId="3" fontId="5" fillId="0" borderId="10" xfId="3" applyNumberFormat="1" applyFont="1" applyBorder="1" applyAlignment="1">
      <alignment horizontal="center" vertical="center"/>
    </xf>
    <xf numFmtId="3" fontId="5" fillId="0" borderId="23" xfId="3" applyNumberFormat="1" applyFont="1" applyBorder="1" applyAlignment="1">
      <alignment horizontal="center" vertical="center"/>
    </xf>
    <xf numFmtId="3" fontId="5" fillId="0" borderId="35" xfId="3" applyNumberFormat="1" applyFont="1" applyBorder="1" applyAlignment="1">
      <alignment horizontal="center"/>
    </xf>
    <xf numFmtId="3" fontId="2" fillId="2" borderId="68" xfId="0" applyNumberFormat="1" applyFont="1" applyFill="1" applyBorder="1" applyAlignment="1">
      <alignment horizontal="center"/>
    </xf>
    <xf numFmtId="3" fontId="2" fillId="2" borderId="69" xfId="0" applyNumberFormat="1" applyFont="1" applyFill="1" applyBorder="1" applyAlignment="1">
      <alignment horizontal="center"/>
    </xf>
    <xf numFmtId="3" fontId="2" fillId="2" borderId="70" xfId="0" applyNumberFormat="1" applyFont="1" applyFill="1" applyBorder="1" applyAlignment="1">
      <alignment horizontal="center"/>
    </xf>
    <xf numFmtId="3" fontId="2" fillId="2" borderId="32" xfId="0" applyNumberFormat="1" applyFont="1" applyFill="1" applyBorder="1" applyAlignment="1">
      <alignment horizontal="center"/>
    </xf>
    <xf numFmtId="3" fontId="2" fillId="2" borderId="19" xfId="0" applyNumberFormat="1" applyFont="1" applyFill="1" applyBorder="1" applyAlignment="1">
      <alignment horizontal="center"/>
    </xf>
    <xf numFmtId="3" fontId="2" fillId="2" borderId="22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32" xfId="0" applyNumberFormat="1" applyFont="1" applyBorder="1" applyAlignment="1">
      <alignment horizontal="center"/>
    </xf>
    <xf numFmtId="164" fontId="13" fillId="0" borderId="32" xfId="3" applyNumberFormat="1" applyBorder="1" applyAlignment="1">
      <alignment horizontal="center"/>
    </xf>
    <xf numFmtId="164" fontId="13" fillId="0" borderId="35" xfId="3" applyNumberFormat="1" applyBorder="1" applyAlignment="1">
      <alignment horizontal="center"/>
    </xf>
    <xf numFmtId="164" fontId="13" fillId="0" borderId="10" xfId="3" applyNumberFormat="1" applyBorder="1" applyAlignment="1">
      <alignment horizontal="center"/>
    </xf>
    <xf numFmtId="164" fontId="13" fillId="0" borderId="23" xfId="3" applyNumberFormat="1" applyBorder="1" applyAlignment="1">
      <alignment horizontal="center"/>
    </xf>
    <xf numFmtId="3" fontId="2" fillId="0" borderId="35" xfId="0" applyNumberFormat="1" applyFon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0" fontId="13" fillId="0" borderId="0" xfId="3"/>
    <xf numFmtId="0" fontId="28" fillId="0" borderId="0" xfId="3" applyFont="1"/>
    <xf numFmtId="0" fontId="13" fillId="0" borderId="0" xfId="3" applyAlignment="1">
      <alignment vertical="center"/>
    </xf>
    <xf numFmtId="0" fontId="30" fillId="0" borderId="0" xfId="3" applyFont="1" applyAlignment="1">
      <alignment vertical="center"/>
    </xf>
    <xf numFmtId="3" fontId="23" fillId="0" borderId="6" xfId="3" applyNumberFormat="1" applyFont="1" applyBorder="1" applyAlignment="1">
      <alignment horizontal="center" vertical="center" wrapText="1"/>
    </xf>
    <xf numFmtId="3" fontId="23" fillId="0" borderId="21" xfId="3" applyNumberFormat="1" applyFont="1" applyBorder="1" applyAlignment="1">
      <alignment horizontal="center" vertical="center" wrapText="1"/>
    </xf>
    <xf numFmtId="0" fontId="10" fillId="0" borderId="0" xfId="3" applyFont="1"/>
    <xf numFmtId="3" fontId="2" fillId="3" borderId="68" xfId="3" applyNumberFormat="1" applyFont="1" applyFill="1" applyBorder="1" applyAlignment="1">
      <alignment horizontal="left"/>
    </xf>
    <xf numFmtId="3" fontId="10" fillId="3" borderId="71" xfId="3" applyNumberFormat="1" applyFont="1" applyFill="1" applyBorder="1" applyAlignment="1">
      <alignment horizontal="center" vertical="center"/>
    </xf>
    <xf numFmtId="3" fontId="10" fillId="3" borderId="72" xfId="3" applyNumberFormat="1" applyFont="1" applyFill="1" applyBorder="1" applyAlignment="1">
      <alignment horizontal="center" vertical="center"/>
    </xf>
    <xf numFmtId="3" fontId="2" fillId="0" borderId="32" xfId="3" applyNumberFormat="1" applyFont="1" applyBorder="1" applyAlignment="1">
      <alignment horizontal="right"/>
    </xf>
    <xf numFmtId="3" fontId="4" fillId="0" borderId="19" xfId="3" applyNumberFormat="1" applyFont="1" applyBorder="1" applyAlignment="1">
      <alignment horizontal="center"/>
    </xf>
    <xf numFmtId="3" fontId="4" fillId="0" borderId="22" xfId="3" applyNumberFormat="1" applyFont="1" applyBorder="1" applyAlignment="1">
      <alignment horizontal="center"/>
    </xf>
    <xf numFmtId="0" fontId="13" fillId="0" borderId="32" xfId="3" applyBorder="1" applyAlignment="1">
      <alignment horizontal="left" indent="4"/>
    </xf>
    <xf numFmtId="0" fontId="13" fillId="0" borderId="32" xfId="3" applyBorder="1" applyAlignment="1">
      <alignment horizontal="left" indent="3"/>
    </xf>
    <xf numFmtId="3" fontId="5" fillId="0" borderId="19" xfId="3" applyNumberFormat="1" applyFont="1" applyBorder="1" applyAlignment="1">
      <alignment horizontal="center"/>
    </xf>
    <xf numFmtId="3" fontId="5" fillId="0" borderId="22" xfId="3" applyNumberFormat="1" applyFont="1" applyBorder="1" applyAlignment="1">
      <alignment horizontal="center"/>
    </xf>
    <xf numFmtId="0" fontId="31" fillId="0" borderId="18" xfId="3" applyFont="1" applyBorder="1"/>
    <xf numFmtId="0" fontId="31" fillId="0" borderId="0" xfId="3" applyFont="1"/>
    <xf numFmtId="3" fontId="10" fillId="3" borderId="75" xfId="3" applyNumberFormat="1" applyFont="1" applyFill="1" applyBorder="1" applyAlignment="1">
      <alignment horizontal="center" vertical="center"/>
    </xf>
    <xf numFmtId="3" fontId="4" fillId="0" borderId="32" xfId="3" applyNumberFormat="1" applyFont="1" applyBorder="1" applyAlignment="1">
      <alignment horizontal="center"/>
    </xf>
    <xf numFmtId="3" fontId="4" fillId="2" borderId="32" xfId="3" applyNumberFormat="1" applyFont="1" applyFill="1" applyBorder="1" applyAlignment="1">
      <alignment horizontal="center"/>
    </xf>
    <xf numFmtId="3" fontId="4" fillId="2" borderId="22" xfId="3" applyNumberFormat="1" applyFont="1" applyFill="1" applyBorder="1" applyAlignment="1">
      <alignment horizontal="center"/>
    </xf>
    <xf numFmtId="3" fontId="4" fillId="2" borderId="68" xfId="0" applyNumberFormat="1" applyFont="1" applyFill="1" applyBorder="1" applyAlignment="1">
      <alignment horizontal="center"/>
    </xf>
    <xf numFmtId="3" fontId="4" fillId="2" borderId="69" xfId="0" applyNumberFormat="1" applyFont="1" applyFill="1" applyBorder="1" applyAlignment="1">
      <alignment horizontal="center"/>
    </xf>
    <xf numFmtId="3" fontId="4" fillId="2" borderId="70" xfId="0" applyNumberFormat="1" applyFont="1" applyFill="1" applyBorder="1" applyAlignment="1">
      <alignment horizontal="center"/>
    </xf>
    <xf numFmtId="3" fontId="16" fillId="0" borderId="76" xfId="6" applyNumberFormat="1" applyFont="1" applyBorder="1" applyAlignment="1">
      <alignment horizontal="center" wrapText="1"/>
    </xf>
    <xf numFmtId="3" fontId="16" fillId="0" borderId="77" xfId="6" applyNumberFormat="1" applyFont="1" applyBorder="1" applyAlignment="1">
      <alignment horizontal="center" wrapText="1"/>
    </xf>
    <xf numFmtId="3" fontId="16" fillId="0" borderId="78" xfId="6" applyNumberFormat="1" applyFont="1" applyBorder="1" applyAlignment="1">
      <alignment horizontal="center" wrapText="1"/>
    </xf>
    <xf numFmtId="3" fontId="16" fillId="0" borderId="79" xfId="6" applyNumberFormat="1" applyFont="1" applyBorder="1" applyAlignment="1">
      <alignment horizontal="center" wrapText="1"/>
    </xf>
    <xf numFmtId="3" fontId="5" fillId="0" borderId="32" xfId="3" applyNumberFormat="1" applyFont="1" applyBorder="1" applyAlignment="1">
      <alignment horizontal="center"/>
    </xf>
    <xf numFmtId="3" fontId="4" fillId="2" borderId="19" xfId="3" applyNumberFormat="1" applyFont="1" applyFill="1" applyBorder="1" applyAlignment="1">
      <alignment horizontal="center"/>
    </xf>
    <xf numFmtId="3" fontId="13" fillId="0" borderId="32" xfId="3" applyNumberFormat="1" applyBorder="1" applyAlignment="1">
      <alignment horizontal="center"/>
    </xf>
    <xf numFmtId="3" fontId="5" fillId="0" borderId="23" xfId="3" applyNumberFormat="1" applyFont="1" applyBorder="1" applyAlignment="1">
      <alignment horizontal="center"/>
    </xf>
    <xf numFmtId="3" fontId="2" fillId="0" borderId="80" xfId="3" applyNumberFormat="1" applyFont="1" applyBorder="1" applyAlignment="1">
      <alignment horizontal="left" indent="1"/>
    </xf>
    <xf numFmtId="0" fontId="13" fillId="0" borderId="35" xfId="3" applyBorder="1" applyAlignment="1">
      <alignment horizontal="left" indent="4"/>
    </xf>
    <xf numFmtId="3" fontId="7" fillId="0" borderId="0" xfId="1" applyNumberFormat="1" applyFont="1" applyAlignment="1">
      <alignment horizontal="left" vertical="top" wrapText="1"/>
    </xf>
    <xf numFmtId="3" fontId="0" fillId="0" borderId="0" xfId="0" applyNumberFormat="1"/>
    <xf numFmtId="3" fontId="2" fillId="0" borderId="18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1" fillId="0" borderId="0" xfId="1" applyNumberFormat="1" applyAlignment="1">
      <alignment vertical="center"/>
    </xf>
    <xf numFmtId="3" fontId="9" fillId="0" borderId="0" xfId="1" applyNumberFormat="1" applyFont="1" applyAlignment="1">
      <alignment vertical="center"/>
    </xf>
    <xf numFmtId="3" fontId="5" fillId="0" borderId="22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1" fillId="0" borderId="83" xfId="1" applyNumberFormat="1" applyBorder="1" applyAlignment="1">
      <alignment horizontal="center" vertical="center"/>
    </xf>
    <xf numFmtId="3" fontId="5" fillId="0" borderId="84" xfId="1" applyNumberFormat="1" applyFont="1" applyBorder="1" applyAlignment="1">
      <alignment horizontal="center" vertical="center"/>
    </xf>
    <xf numFmtId="3" fontId="5" fillId="2" borderId="81" xfId="0" applyNumberFormat="1" applyFont="1" applyFill="1" applyBorder="1" applyAlignment="1">
      <alignment horizontal="center" vertical="center"/>
    </xf>
    <xf numFmtId="3" fontId="5" fillId="2" borderId="82" xfId="0" applyNumberFormat="1" applyFont="1" applyFill="1" applyBorder="1" applyAlignment="1">
      <alignment horizontal="center" vertical="center"/>
    </xf>
    <xf numFmtId="3" fontId="4" fillId="2" borderId="84" xfId="0" applyNumberFormat="1" applyFont="1" applyFill="1" applyBorder="1" applyAlignment="1">
      <alignment horizontal="center" vertical="center"/>
    </xf>
    <xf numFmtId="3" fontId="5" fillId="0" borderId="83" xfId="1" applyNumberFormat="1" applyFont="1" applyBorder="1" applyAlignment="1">
      <alignment horizontal="center" vertical="center"/>
    </xf>
    <xf numFmtId="3" fontId="5" fillId="2" borderId="80" xfId="1" applyNumberFormat="1" applyFont="1" applyFill="1" applyBorder="1" applyAlignment="1">
      <alignment horizontal="center" vertical="center"/>
    </xf>
    <xf numFmtId="3" fontId="5" fillId="2" borderId="85" xfId="1" applyNumberFormat="1" applyFont="1" applyFill="1" applyBorder="1" applyAlignment="1">
      <alignment horizontal="center" vertical="center"/>
    </xf>
    <xf numFmtId="3" fontId="4" fillId="2" borderId="84" xfId="1" applyNumberFormat="1" applyFont="1" applyFill="1" applyBorder="1" applyAlignment="1">
      <alignment horizontal="center" vertical="center"/>
    </xf>
    <xf numFmtId="3" fontId="0" fillId="2" borderId="80" xfId="0" applyNumberFormat="1" applyFill="1" applyBorder="1" applyAlignment="1">
      <alignment horizontal="center"/>
    </xf>
    <xf numFmtId="3" fontId="0" fillId="2" borderId="85" xfId="0" applyNumberFormat="1" applyFill="1" applyBorder="1" applyAlignment="1">
      <alignment horizontal="center"/>
    </xf>
    <xf numFmtId="3" fontId="2" fillId="2" borderId="84" xfId="0" applyNumberFormat="1" applyFont="1" applyFill="1" applyBorder="1" applyAlignment="1">
      <alignment horizontal="center"/>
    </xf>
    <xf numFmtId="3" fontId="10" fillId="3" borderId="80" xfId="3" applyNumberFormat="1" applyFont="1" applyFill="1" applyBorder="1" applyAlignment="1">
      <alignment horizontal="center" vertical="center"/>
    </xf>
    <xf numFmtId="3" fontId="10" fillId="3" borderId="85" xfId="3" applyNumberFormat="1" applyFont="1" applyFill="1" applyBorder="1" applyAlignment="1">
      <alignment horizontal="center" vertical="center"/>
    </xf>
    <xf numFmtId="3" fontId="10" fillId="3" borderId="84" xfId="3" applyNumberFormat="1" applyFont="1" applyFill="1" applyBorder="1" applyAlignment="1">
      <alignment horizontal="center" vertical="center"/>
    </xf>
    <xf numFmtId="3" fontId="16" fillId="0" borderId="77" xfId="5" applyNumberFormat="1" applyFont="1" applyBorder="1" applyAlignment="1">
      <alignment horizontal="center" wrapText="1"/>
    </xf>
    <xf numFmtId="3" fontId="4" fillId="2" borderId="80" xfId="2" applyNumberFormat="1" applyFont="1" applyFill="1" applyBorder="1" applyAlignment="1">
      <alignment horizontal="center" vertical="center"/>
    </xf>
    <xf numFmtId="3" fontId="4" fillId="2" borderId="85" xfId="2" applyNumberFormat="1" applyFont="1" applyFill="1" applyBorder="1" applyAlignment="1">
      <alignment horizontal="center" vertical="center"/>
    </xf>
    <xf numFmtId="3" fontId="4" fillId="2" borderId="84" xfId="2" applyNumberFormat="1" applyFont="1" applyFill="1" applyBorder="1" applyAlignment="1">
      <alignment horizontal="center" vertical="center"/>
    </xf>
    <xf numFmtId="3" fontId="16" fillId="0" borderId="78" xfId="5" applyNumberFormat="1" applyFont="1" applyBorder="1" applyAlignment="1">
      <alignment horizontal="center" wrapText="1"/>
    </xf>
    <xf numFmtId="3" fontId="16" fillId="0" borderId="79" xfId="5" applyNumberFormat="1" applyFont="1" applyBorder="1" applyAlignment="1">
      <alignment horizontal="center" wrapText="1"/>
    </xf>
    <xf numFmtId="3" fontId="0" fillId="0" borderId="7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35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6" fillId="0" borderId="0" xfId="1" applyFont="1" applyAlignment="1">
      <alignment vertical="center"/>
    </xf>
    <xf numFmtId="3" fontId="16" fillId="0" borderId="76" xfId="7" applyNumberFormat="1" applyFont="1" applyBorder="1" applyAlignment="1">
      <alignment horizontal="right" wrapText="1"/>
    </xf>
    <xf numFmtId="3" fontId="10" fillId="2" borderId="72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7" fillId="0" borderId="86" xfId="7" applyNumberFormat="1" applyFont="1" applyBorder="1" applyAlignment="1">
      <alignment horizontal="center" vertical="center" wrapText="1"/>
    </xf>
    <xf numFmtId="3" fontId="5" fillId="2" borderId="87" xfId="0" applyNumberFormat="1" applyFont="1" applyFill="1" applyBorder="1" applyAlignment="1">
      <alignment horizontal="center" vertical="center"/>
    </xf>
    <xf numFmtId="3" fontId="5" fillId="2" borderId="88" xfId="0" applyNumberFormat="1" applyFont="1" applyFill="1" applyBorder="1" applyAlignment="1">
      <alignment horizontal="center" vertical="center"/>
    </xf>
    <xf numFmtId="3" fontId="4" fillId="2" borderId="89" xfId="0" applyNumberFormat="1" applyFont="1" applyFill="1" applyBorder="1" applyAlignment="1">
      <alignment horizontal="center" vertical="center"/>
    </xf>
    <xf numFmtId="3" fontId="5" fillId="2" borderId="91" xfId="1" applyNumberFormat="1" applyFont="1" applyFill="1" applyBorder="1" applyAlignment="1">
      <alignment horizontal="center" vertical="center"/>
    </xf>
    <xf numFmtId="3" fontId="5" fillId="2" borderId="90" xfId="1" applyNumberFormat="1" applyFont="1" applyFill="1" applyBorder="1" applyAlignment="1">
      <alignment horizontal="center" vertical="center"/>
    </xf>
    <xf numFmtId="3" fontId="4" fillId="2" borderId="89" xfId="1" applyNumberFormat="1" applyFont="1" applyFill="1" applyBorder="1" applyAlignment="1">
      <alignment horizontal="center" vertical="center"/>
    </xf>
    <xf numFmtId="3" fontId="0" fillId="2" borderId="91" xfId="0" applyNumberFormat="1" applyFill="1" applyBorder="1" applyAlignment="1">
      <alignment horizontal="center"/>
    </xf>
    <xf numFmtId="3" fontId="0" fillId="2" borderId="90" xfId="0" applyNumberFormat="1" applyFill="1" applyBorder="1" applyAlignment="1">
      <alignment horizontal="center"/>
    </xf>
    <xf numFmtId="3" fontId="2" fillId="2" borderId="89" xfId="0" applyNumberFormat="1" applyFont="1" applyFill="1" applyBorder="1" applyAlignment="1">
      <alignment horizontal="center"/>
    </xf>
    <xf numFmtId="3" fontId="4" fillId="0" borderId="92" xfId="2" quotePrefix="1" applyNumberFormat="1" applyFont="1" applyBorder="1" applyAlignment="1">
      <alignment horizontal="center" vertical="center"/>
    </xf>
    <xf numFmtId="3" fontId="4" fillId="2" borderId="22" xfId="0" applyNumberFormat="1" applyFont="1" applyFill="1" applyBorder="1" applyAlignment="1">
      <alignment horizontal="center" vertical="center"/>
    </xf>
    <xf numFmtId="3" fontId="10" fillId="3" borderId="91" xfId="3" applyNumberFormat="1" applyFont="1" applyFill="1" applyBorder="1" applyAlignment="1">
      <alignment horizontal="center" vertical="center"/>
    </xf>
    <xf numFmtId="3" fontId="10" fillId="3" borderId="90" xfId="3" applyNumberFormat="1" applyFont="1" applyFill="1" applyBorder="1" applyAlignment="1">
      <alignment horizontal="center" vertical="center"/>
    </xf>
    <xf numFmtId="3" fontId="10" fillId="3" borderId="89" xfId="3" applyNumberFormat="1" applyFont="1" applyFill="1" applyBorder="1" applyAlignment="1">
      <alignment horizontal="center" vertical="center"/>
    </xf>
    <xf numFmtId="3" fontId="16" fillId="0" borderId="93" xfId="7" applyNumberFormat="1" applyFont="1" applyBorder="1" applyAlignment="1">
      <alignment horizontal="center" vertical="center" wrapText="1"/>
    </xf>
    <xf numFmtId="0" fontId="19" fillId="0" borderId="0" xfId="2" applyFont="1" applyAlignment="1">
      <alignment vertical="center"/>
    </xf>
    <xf numFmtId="3" fontId="16" fillId="0" borderId="96" xfId="5" applyNumberFormat="1" applyFont="1" applyBorder="1" applyAlignment="1">
      <alignment horizontal="center" wrapText="1"/>
    </xf>
    <xf numFmtId="3" fontId="16" fillId="0" borderId="97" xfId="5" applyNumberFormat="1" applyFont="1" applyBorder="1" applyAlignment="1">
      <alignment horizontal="center" wrapText="1"/>
    </xf>
    <xf numFmtId="3" fontId="16" fillId="0" borderId="98" xfId="5" applyNumberFormat="1" applyFont="1" applyBorder="1" applyAlignment="1">
      <alignment horizontal="center" wrapText="1"/>
    </xf>
    <xf numFmtId="3" fontId="10" fillId="3" borderId="94" xfId="3" applyNumberFormat="1" applyFont="1" applyFill="1" applyBorder="1" applyAlignment="1">
      <alignment horizontal="center" vertical="center"/>
    </xf>
    <xf numFmtId="3" fontId="16" fillId="0" borderId="96" xfId="6" applyNumberFormat="1" applyFont="1" applyBorder="1" applyAlignment="1">
      <alignment horizontal="center" wrapText="1"/>
    </xf>
    <xf numFmtId="3" fontId="16" fillId="0" borderId="97" xfId="6" applyNumberFormat="1" applyFont="1" applyBorder="1" applyAlignment="1">
      <alignment horizontal="center" wrapText="1"/>
    </xf>
    <xf numFmtId="3" fontId="16" fillId="0" borderId="98" xfId="6" applyNumberFormat="1" applyFont="1" applyBorder="1" applyAlignment="1">
      <alignment horizontal="center" wrapText="1"/>
    </xf>
    <xf numFmtId="3" fontId="16" fillId="0" borderId="99" xfId="5" applyNumberFormat="1" applyFont="1" applyBorder="1" applyAlignment="1">
      <alignment horizontal="center" wrapText="1"/>
    </xf>
    <xf numFmtId="3" fontId="16" fillId="0" borderId="100" xfId="7" applyNumberFormat="1" applyFont="1" applyBorder="1" applyAlignment="1">
      <alignment horizontal="center" vertical="center" wrapText="1"/>
    </xf>
    <xf numFmtId="3" fontId="16" fillId="0" borderId="101" xfId="5" applyNumberFormat="1" applyFont="1" applyBorder="1" applyAlignment="1">
      <alignment horizontal="center" wrapText="1"/>
    </xf>
    <xf numFmtId="3" fontId="16" fillId="0" borderId="102" xfId="5" applyNumberFormat="1" applyFont="1" applyBorder="1" applyAlignment="1">
      <alignment horizontal="center" wrapText="1"/>
    </xf>
    <xf numFmtId="3" fontId="16" fillId="0" borderId="99" xfId="6" applyNumberFormat="1" applyFont="1" applyBorder="1" applyAlignment="1">
      <alignment horizontal="center" wrapText="1"/>
    </xf>
    <xf numFmtId="3" fontId="16" fillId="0" borderId="101" xfId="6" applyNumberFormat="1" applyFont="1" applyBorder="1" applyAlignment="1">
      <alignment horizontal="center" wrapText="1"/>
    </xf>
    <xf numFmtId="3" fontId="16" fillId="0" borderId="102" xfId="6" applyNumberFormat="1" applyFont="1" applyBorder="1" applyAlignment="1">
      <alignment horizontal="center" wrapText="1"/>
    </xf>
    <xf numFmtId="0" fontId="0" fillId="0" borderId="22" xfId="0" applyBorder="1" applyAlignment="1">
      <alignment horizontal="center"/>
    </xf>
    <xf numFmtId="3" fontId="10" fillId="2" borderId="103" xfId="3" applyNumberFormat="1" applyFont="1" applyFill="1" applyBorder="1" applyAlignment="1">
      <alignment horizontal="center" vertical="center"/>
    </xf>
    <xf numFmtId="3" fontId="16" fillId="0" borderId="104" xfId="7" applyNumberFormat="1" applyFont="1" applyBorder="1" applyAlignment="1">
      <alignment horizontal="center" vertical="center" wrapText="1"/>
    </xf>
    <xf numFmtId="3" fontId="4" fillId="2" borderId="91" xfId="2" applyNumberFormat="1" applyFont="1" applyFill="1" applyBorder="1" applyAlignment="1">
      <alignment horizontal="center" vertical="center"/>
    </xf>
    <xf numFmtId="3" fontId="4" fillId="2" borderId="90" xfId="2" applyNumberFormat="1" applyFont="1" applyFill="1" applyBorder="1" applyAlignment="1">
      <alignment horizontal="center" vertical="center"/>
    </xf>
    <xf numFmtId="3" fontId="4" fillId="2" borderId="89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05" xfId="0" applyNumberFormat="1" applyFont="1" applyBorder="1" applyAlignment="1">
      <alignment horizontal="center" vertical="center"/>
    </xf>
    <xf numFmtId="3" fontId="16" fillId="0" borderId="106" xfId="5" applyNumberFormat="1" applyFont="1" applyBorder="1" applyAlignment="1">
      <alignment horizontal="center" wrapText="1"/>
    </xf>
    <xf numFmtId="3" fontId="40" fillId="0" borderId="107" xfId="7" applyNumberFormat="1" applyFont="1" applyBorder="1" applyAlignment="1">
      <alignment horizontal="center" vertical="center" wrapText="1"/>
    </xf>
    <xf numFmtId="3" fontId="16" fillId="0" borderId="108" xfId="5" applyNumberFormat="1" applyFont="1" applyBorder="1" applyAlignment="1">
      <alignment horizontal="center" wrapText="1"/>
    </xf>
    <xf numFmtId="3" fontId="16" fillId="0" borderId="109" xfId="5" applyNumberFormat="1" applyFont="1" applyBorder="1" applyAlignment="1">
      <alignment horizontal="center" wrapText="1"/>
    </xf>
    <xf numFmtId="3" fontId="16" fillId="0" borderId="106" xfId="6" applyNumberFormat="1" applyFont="1" applyBorder="1" applyAlignment="1">
      <alignment horizontal="center" wrapText="1"/>
    </xf>
    <xf numFmtId="3" fontId="16" fillId="0" borderId="108" xfId="6" applyNumberFormat="1" applyFont="1" applyBorder="1" applyAlignment="1">
      <alignment horizontal="center" wrapText="1"/>
    </xf>
    <xf numFmtId="3" fontId="16" fillId="0" borderId="109" xfId="6" applyNumberFormat="1" applyFont="1" applyBorder="1" applyAlignment="1">
      <alignment horizontal="center" wrapText="1"/>
    </xf>
    <xf numFmtId="3" fontId="4" fillId="0" borderId="110" xfId="2" quotePrefix="1" applyNumberFormat="1" applyFont="1" applyBorder="1" applyAlignment="1">
      <alignment horizontal="center" vertical="center"/>
    </xf>
    <xf numFmtId="3" fontId="4" fillId="2" borderId="111" xfId="0" applyNumberFormat="1" applyFont="1" applyFill="1" applyBorder="1" applyAlignment="1">
      <alignment horizontal="center" vertical="center"/>
    </xf>
    <xf numFmtId="3" fontId="4" fillId="0" borderId="111" xfId="0" applyNumberFormat="1" applyFont="1" applyBorder="1" applyAlignment="1">
      <alignment horizontal="center" vertical="center"/>
    </xf>
    <xf numFmtId="0" fontId="0" fillId="0" borderId="111" xfId="0" applyBorder="1" applyAlignment="1">
      <alignment horizontal="center"/>
    </xf>
    <xf numFmtId="164" fontId="4" fillId="0" borderId="112" xfId="0" applyNumberFormat="1" applyFont="1" applyBorder="1" applyAlignment="1">
      <alignment horizontal="center" vertical="center"/>
    </xf>
    <xf numFmtId="3" fontId="10" fillId="3" borderId="118" xfId="3" applyNumberFormat="1" applyFont="1" applyFill="1" applyBorder="1" applyAlignment="1">
      <alignment horizontal="center" vertical="center"/>
    </xf>
    <xf numFmtId="3" fontId="10" fillId="2" borderId="117" xfId="3" applyNumberFormat="1" applyFont="1" applyFill="1" applyBorder="1" applyAlignment="1">
      <alignment horizontal="center" vertical="center"/>
    </xf>
    <xf numFmtId="3" fontId="16" fillId="0" borderId="119" xfId="7" applyNumberFormat="1" applyFont="1" applyBorder="1" applyAlignment="1">
      <alignment horizontal="center" vertical="center" wrapText="1"/>
    </xf>
    <xf numFmtId="3" fontId="13" fillId="0" borderId="120" xfId="3" applyNumberFormat="1" applyBorder="1" applyAlignment="1">
      <alignment horizontal="center"/>
    </xf>
    <xf numFmtId="164" fontId="13" fillId="2" borderId="120" xfId="3" applyNumberFormat="1" applyFill="1" applyBorder="1" applyAlignment="1">
      <alignment horizontal="center"/>
    </xf>
    <xf numFmtId="164" fontId="13" fillId="0" borderId="120" xfId="3" applyNumberFormat="1" applyBorder="1" applyAlignment="1">
      <alignment horizontal="center"/>
    </xf>
    <xf numFmtId="3" fontId="5" fillId="0" borderId="121" xfId="3" applyNumberFormat="1" applyFont="1" applyBorder="1" applyAlignment="1">
      <alignment horizontal="center"/>
    </xf>
    <xf numFmtId="3" fontId="5" fillId="0" borderId="122" xfId="3" applyNumberFormat="1" applyFont="1" applyBorder="1" applyAlignment="1">
      <alignment horizontal="center" vertical="center"/>
    </xf>
    <xf numFmtId="3" fontId="4" fillId="2" borderId="118" xfId="2" applyNumberFormat="1" applyFont="1" applyFill="1" applyBorder="1" applyAlignment="1">
      <alignment horizontal="center" vertical="center"/>
    </xf>
    <xf numFmtId="3" fontId="2" fillId="2" borderId="124" xfId="0" applyNumberFormat="1" applyFont="1" applyFill="1" applyBorder="1" applyAlignment="1">
      <alignment horizontal="center"/>
    </xf>
    <xf numFmtId="3" fontId="2" fillId="2" borderId="120" xfId="0" applyNumberFormat="1" applyFont="1" applyFill="1" applyBorder="1" applyAlignment="1">
      <alignment horizontal="center"/>
    </xf>
    <xf numFmtId="3" fontId="16" fillId="0" borderId="125" xfId="5" applyNumberFormat="1" applyFont="1" applyBorder="1" applyAlignment="1">
      <alignment horizontal="center" wrapText="1"/>
    </xf>
    <xf numFmtId="3" fontId="16" fillId="0" borderId="126" xfId="5" applyNumberFormat="1" applyFont="1" applyBorder="1" applyAlignment="1">
      <alignment horizontal="center" wrapText="1"/>
    </xf>
    <xf numFmtId="3" fontId="16" fillId="0" borderId="127" xfId="5" applyNumberFormat="1" applyFont="1" applyBorder="1" applyAlignment="1">
      <alignment horizontal="center" wrapText="1"/>
    </xf>
    <xf numFmtId="3" fontId="0" fillId="0" borderId="120" xfId="0" applyNumberFormat="1" applyBorder="1" applyAlignment="1">
      <alignment horizontal="center"/>
    </xf>
    <xf numFmtId="164" fontId="13" fillId="0" borderId="122" xfId="3" applyNumberFormat="1" applyBorder="1" applyAlignment="1">
      <alignment horizontal="center"/>
    </xf>
    <xf numFmtId="164" fontId="13" fillId="0" borderId="123" xfId="3" applyNumberFormat="1" applyBorder="1" applyAlignment="1">
      <alignment horizontal="center"/>
    </xf>
    <xf numFmtId="3" fontId="10" fillId="3" borderId="116" xfId="3" applyNumberFormat="1" applyFont="1" applyFill="1" applyBorder="1" applyAlignment="1">
      <alignment horizontal="center" vertical="center"/>
    </xf>
    <xf numFmtId="3" fontId="10" fillId="3" borderId="131" xfId="3" applyNumberFormat="1" applyFont="1" applyFill="1" applyBorder="1" applyAlignment="1">
      <alignment horizontal="center" vertical="center"/>
    </xf>
    <xf numFmtId="3" fontId="4" fillId="0" borderId="120" xfId="3" applyNumberFormat="1" applyFont="1" applyBorder="1" applyAlignment="1">
      <alignment horizontal="center"/>
    </xf>
    <xf numFmtId="3" fontId="4" fillId="2" borderId="124" xfId="0" applyNumberFormat="1" applyFont="1" applyFill="1" applyBorder="1" applyAlignment="1">
      <alignment horizontal="center"/>
    </xf>
    <xf numFmtId="3" fontId="16" fillId="0" borderId="125" xfId="6" applyNumberFormat="1" applyFont="1" applyBorder="1" applyAlignment="1">
      <alignment horizontal="center" wrapText="1"/>
    </xf>
    <xf numFmtId="3" fontId="16" fillId="0" borderId="126" xfId="6" applyNumberFormat="1" applyFont="1" applyBorder="1" applyAlignment="1">
      <alignment horizontal="center" wrapText="1"/>
    </xf>
    <xf numFmtId="3" fontId="16" fillId="0" borderId="127" xfId="6" applyNumberFormat="1" applyFont="1" applyBorder="1" applyAlignment="1">
      <alignment horizontal="center" wrapText="1"/>
    </xf>
    <xf numFmtId="3" fontId="5" fillId="0" borderId="120" xfId="3" applyNumberFormat="1" applyFont="1" applyBorder="1" applyAlignment="1">
      <alignment horizontal="center"/>
    </xf>
    <xf numFmtId="3" fontId="4" fillId="2" borderId="120" xfId="3" applyNumberFormat="1" applyFont="1" applyFill="1" applyBorder="1" applyAlignment="1">
      <alignment horizontal="center"/>
    </xf>
    <xf numFmtId="3" fontId="5" fillId="0" borderId="122" xfId="3" applyNumberFormat="1" applyFont="1" applyBorder="1" applyAlignment="1">
      <alignment horizontal="center"/>
    </xf>
    <xf numFmtId="3" fontId="5" fillId="0" borderId="123" xfId="3" applyNumberFormat="1" applyFont="1" applyBorder="1" applyAlignment="1">
      <alignment horizontal="center"/>
    </xf>
    <xf numFmtId="3" fontId="0" fillId="0" borderId="0" xfId="0" applyNumberFormat="1" applyAlignment="1">
      <alignment horizontal="center" vertical="center"/>
    </xf>
    <xf numFmtId="0" fontId="17" fillId="0" borderId="12" xfId="2" applyFont="1" applyBorder="1" applyAlignment="1">
      <alignment horizontal="left" vertical="center" wrapText="1"/>
    </xf>
    <xf numFmtId="3" fontId="16" fillId="0" borderId="132" xfId="5" applyNumberFormat="1" applyFont="1" applyBorder="1" applyAlignment="1">
      <alignment horizontal="center" wrapText="1"/>
    </xf>
    <xf numFmtId="3" fontId="41" fillId="0" borderId="133" xfId="7" applyNumberFormat="1" applyFont="1" applyBorder="1" applyAlignment="1">
      <alignment horizontal="center" vertical="center" wrapText="1"/>
    </xf>
    <xf numFmtId="3" fontId="16" fillId="0" borderId="134" xfId="5" applyNumberFormat="1" applyFont="1" applyBorder="1" applyAlignment="1">
      <alignment horizontal="center" wrapText="1"/>
    </xf>
    <xf numFmtId="3" fontId="16" fillId="0" borderId="135" xfId="5" applyNumberFormat="1" applyFont="1" applyBorder="1" applyAlignment="1">
      <alignment horizontal="center" wrapText="1"/>
    </xf>
    <xf numFmtId="0" fontId="41" fillId="0" borderId="136" xfId="8" applyFont="1" applyBorder="1" applyAlignment="1">
      <alignment horizontal="right" wrapText="1"/>
    </xf>
    <xf numFmtId="0" fontId="41" fillId="0" borderId="136" xfId="8" applyFont="1" applyBorder="1" applyAlignment="1">
      <alignment wrapText="1"/>
    </xf>
    <xf numFmtId="0" fontId="4" fillId="0" borderId="14" xfId="1" applyFont="1" applyBorder="1" applyAlignment="1">
      <alignment horizontal="center" vertical="center"/>
    </xf>
    <xf numFmtId="0" fontId="41" fillId="0" borderId="137" xfId="8" applyFont="1" applyBorder="1" applyAlignment="1">
      <alignment horizontal="right" wrapText="1"/>
    </xf>
    <xf numFmtId="0" fontId="41" fillId="0" borderId="137" xfId="8" applyFont="1" applyBorder="1" applyAlignment="1">
      <alignment wrapText="1"/>
    </xf>
    <xf numFmtId="0" fontId="41" fillId="0" borderId="0" xfId="8" applyFont="1" applyAlignment="1">
      <alignment horizontal="center"/>
    </xf>
    <xf numFmtId="164" fontId="13" fillId="2" borderId="138" xfId="3" applyNumberFormat="1" applyFill="1" applyBorder="1" applyAlignment="1">
      <alignment horizontal="center"/>
    </xf>
    <xf numFmtId="164" fontId="13" fillId="0" borderId="138" xfId="3" applyNumberFormat="1" applyBorder="1" applyAlignment="1">
      <alignment horizontal="center"/>
    </xf>
    <xf numFmtId="3" fontId="5" fillId="0" borderId="139" xfId="3" applyNumberFormat="1" applyFont="1" applyBorder="1" applyAlignment="1">
      <alignment horizontal="center" vertical="center"/>
    </xf>
    <xf numFmtId="164" fontId="13" fillId="2" borderId="32" xfId="3" applyNumberFormat="1" applyFill="1" applyBorder="1" applyAlignment="1">
      <alignment horizontal="center"/>
    </xf>
    <xf numFmtId="3" fontId="10" fillId="3" borderId="42" xfId="3" applyNumberFormat="1" applyFont="1" applyFill="1" applyBorder="1" applyAlignment="1">
      <alignment horizontal="center" vertical="center"/>
    </xf>
    <xf numFmtId="3" fontId="4" fillId="0" borderId="138" xfId="3" applyNumberFormat="1" applyFont="1" applyBorder="1" applyAlignment="1">
      <alignment horizontal="center"/>
    </xf>
    <xf numFmtId="3" fontId="4" fillId="2" borderId="140" xfId="0" applyNumberFormat="1" applyFont="1" applyFill="1" applyBorder="1" applyAlignment="1">
      <alignment horizontal="center"/>
    </xf>
    <xf numFmtId="3" fontId="16" fillId="0" borderId="141" xfId="6" applyNumberFormat="1" applyFont="1" applyBorder="1" applyAlignment="1">
      <alignment horizontal="center" wrapText="1"/>
    </xf>
    <xf numFmtId="0" fontId="13" fillId="0" borderId="142" xfId="3" applyBorder="1"/>
    <xf numFmtId="0" fontId="13" fillId="0" borderId="143" xfId="3" applyBorder="1"/>
    <xf numFmtId="0" fontId="13" fillId="0" borderId="144" xfId="3" applyBorder="1"/>
    <xf numFmtId="0" fontId="2" fillId="3" borderId="16" xfId="2" applyFont="1" applyFill="1" applyBorder="1" applyAlignment="1">
      <alignment horizontal="left" vertical="center" wrapText="1"/>
    </xf>
    <xf numFmtId="0" fontId="2" fillId="0" borderId="13" xfId="3" applyFont="1" applyBorder="1" applyAlignment="1">
      <alignment horizontal="left" indent="1"/>
    </xf>
    <xf numFmtId="0" fontId="2" fillId="0" borderId="13" xfId="2" applyFont="1" applyBorder="1" applyAlignment="1">
      <alignment horizontal="left" vertical="center" indent="3"/>
    </xf>
    <xf numFmtId="0" fontId="13" fillId="0" borderId="13" xfId="3" applyBorder="1" applyAlignment="1">
      <alignment horizontal="left" indent="4"/>
    </xf>
    <xf numFmtId="0" fontId="1" fillId="0" borderId="13" xfId="2" applyBorder="1" applyAlignment="1">
      <alignment vertical="center"/>
    </xf>
    <xf numFmtId="0" fontId="10" fillId="2" borderId="13" xfId="3" applyFont="1" applyFill="1" applyBorder="1" applyAlignment="1">
      <alignment horizontal="left" vertical="center"/>
    </xf>
    <xf numFmtId="0" fontId="1" fillId="0" borderId="8" xfId="2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4" fillId="0" borderId="1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7" fillId="0" borderId="12" xfId="1" applyFont="1" applyBorder="1" applyAlignment="1">
      <alignment horizontal="left" vertical="top" wrapText="1"/>
    </xf>
    <xf numFmtId="0" fontId="23" fillId="0" borderId="62" xfId="2" applyFont="1" applyBorder="1" applyAlignment="1">
      <alignment horizontal="center" vertical="center" wrapText="1"/>
    </xf>
    <xf numFmtId="0" fontId="23" fillId="0" borderId="64" xfId="2" applyFont="1" applyBorder="1" applyAlignment="1">
      <alignment horizontal="center" vertical="center" wrapText="1"/>
    </xf>
    <xf numFmtId="0" fontId="23" fillId="0" borderId="49" xfId="2" applyFont="1" applyBorder="1" applyAlignment="1">
      <alignment horizontal="center" vertical="center"/>
    </xf>
    <xf numFmtId="0" fontId="23" fillId="0" borderId="55" xfId="2" applyFont="1" applyBorder="1" applyAlignment="1">
      <alignment horizontal="center" vertical="center"/>
    </xf>
    <xf numFmtId="0" fontId="23" fillId="0" borderId="61" xfId="2" applyFont="1" applyBorder="1" applyAlignment="1">
      <alignment horizontal="center" vertical="center" wrapText="1"/>
    </xf>
    <xf numFmtId="0" fontId="23" fillId="0" borderId="63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/>
    </xf>
    <xf numFmtId="0" fontId="4" fillId="0" borderId="46" xfId="2" applyFont="1" applyBorder="1" applyAlignment="1">
      <alignment horizontal="center" vertical="center"/>
    </xf>
    <xf numFmtId="0" fontId="4" fillId="0" borderId="47" xfId="2" applyFont="1" applyBorder="1" applyAlignment="1">
      <alignment horizontal="center" vertical="center"/>
    </xf>
    <xf numFmtId="0" fontId="4" fillId="0" borderId="113" xfId="2" applyFont="1" applyBorder="1" applyAlignment="1">
      <alignment horizontal="center" vertical="center"/>
    </xf>
    <xf numFmtId="0" fontId="4" fillId="0" borderId="114" xfId="2" applyFont="1" applyBorder="1" applyAlignment="1">
      <alignment horizontal="center" vertical="center"/>
    </xf>
    <xf numFmtId="0" fontId="4" fillId="0" borderId="115" xfId="2" applyFont="1" applyBorder="1" applyAlignment="1">
      <alignment horizontal="center" vertical="center"/>
    </xf>
    <xf numFmtId="0" fontId="23" fillId="0" borderId="51" xfId="2" applyFont="1" applyBorder="1" applyAlignment="1">
      <alignment horizontal="center" vertical="center" wrapText="1"/>
    </xf>
    <xf numFmtId="0" fontId="23" fillId="0" borderId="57" xfId="2" applyFont="1" applyBorder="1" applyAlignment="1">
      <alignment horizontal="center" vertical="center" wrapText="1"/>
    </xf>
    <xf numFmtId="0" fontId="23" fillId="0" borderId="52" xfId="2" applyFont="1" applyBorder="1" applyAlignment="1">
      <alignment horizontal="center" vertical="center"/>
    </xf>
    <xf numFmtId="0" fontId="23" fillId="0" borderId="58" xfId="2" applyFont="1" applyBorder="1" applyAlignment="1">
      <alignment horizontal="center" vertical="center"/>
    </xf>
    <xf numFmtId="0" fontId="23" fillId="0" borderId="53" xfId="2" applyFont="1" applyBorder="1" applyAlignment="1">
      <alignment horizontal="center" vertical="center" wrapText="1"/>
    </xf>
    <xf numFmtId="0" fontId="23" fillId="0" borderId="59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23" fillId="0" borderId="48" xfId="2" applyFont="1" applyBorder="1" applyAlignment="1">
      <alignment horizontal="center" vertical="center" wrapText="1"/>
    </xf>
    <xf numFmtId="0" fontId="23" fillId="0" borderId="54" xfId="2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44" xfId="2" applyFont="1" applyBorder="1" applyAlignment="1">
      <alignment horizontal="center" vertical="center"/>
    </xf>
    <xf numFmtId="0" fontId="23" fillId="0" borderId="42" xfId="2" applyFont="1" applyBorder="1" applyAlignment="1">
      <alignment horizontal="center" vertical="center"/>
    </xf>
    <xf numFmtId="0" fontId="23" fillId="0" borderId="41" xfId="2" applyFont="1" applyBorder="1" applyAlignment="1">
      <alignment horizontal="center" vertical="center"/>
    </xf>
    <xf numFmtId="0" fontId="23" fillId="0" borderId="50" xfId="2" applyFont="1" applyBorder="1" applyAlignment="1">
      <alignment horizontal="center" vertical="center" wrapText="1"/>
    </xf>
    <xf numFmtId="0" fontId="23" fillId="0" borderId="56" xfId="2" applyFont="1" applyBorder="1" applyAlignment="1">
      <alignment horizontal="center" vertical="center" wrapText="1"/>
    </xf>
    <xf numFmtId="0" fontId="38" fillId="0" borderId="94" xfId="2" applyFont="1" applyBorder="1" applyAlignment="1">
      <alignment horizontal="center" vertical="center" wrapText="1"/>
    </xf>
    <xf numFmtId="0" fontId="38" fillId="0" borderId="33" xfId="2" applyFont="1" applyBorder="1" applyAlignment="1">
      <alignment horizontal="center" vertical="center" wrapText="1"/>
    </xf>
    <xf numFmtId="0" fontId="38" fillId="0" borderId="71" xfId="2" applyFont="1" applyBorder="1" applyAlignment="1">
      <alignment horizontal="center" vertical="center" wrapText="1"/>
    </xf>
    <xf numFmtId="0" fontId="38" fillId="0" borderId="34" xfId="2" applyFont="1" applyBorder="1" applyAlignment="1">
      <alignment horizontal="center" vertical="center" wrapText="1"/>
    </xf>
    <xf numFmtId="0" fontId="38" fillId="0" borderId="95" xfId="2" applyFont="1" applyBorder="1" applyAlignment="1">
      <alignment horizontal="center" vertical="center" wrapText="1"/>
    </xf>
    <xf numFmtId="0" fontId="38" fillId="0" borderId="31" xfId="2" applyFont="1" applyBorder="1" applyAlignment="1">
      <alignment horizontal="center" vertical="center" wrapText="1"/>
    </xf>
    <xf numFmtId="3" fontId="4" fillId="0" borderId="38" xfId="3" quotePrefix="1" applyNumberFormat="1" applyFont="1" applyBorder="1" applyAlignment="1">
      <alignment horizontal="center" vertical="center"/>
    </xf>
    <xf numFmtId="3" fontId="4" fillId="0" borderId="39" xfId="3" applyNumberFormat="1" applyFont="1" applyBorder="1" applyAlignment="1">
      <alignment horizontal="center" vertical="center"/>
    </xf>
    <xf numFmtId="3" fontId="4" fillId="0" borderId="40" xfId="3" applyNumberFormat="1" applyFont="1" applyBorder="1" applyAlignment="1">
      <alignment horizontal="center" vertical="center"/>
    </xf>
    <xf numFmtId="3" fontId="4" fillId="0" borderId="128" xfId="3" quotePrefix="1" applyNumberFormat="1" applyFont="1" applyBorder="1" applyAlignment="1">
      <alignment horizontal="center" vertical="center"/>
    </xf>
    <xf numFmtId="3" fontId="4" fillId="0" borderId="129" xfId="3" applyNumberFormat="1" applyFont="1" applyBorder="1" applyAlignment="1">
      <alignment horizontal="center" vertical="center"/>
    </xf>
    <xf numFmtId="3" fontId="4" fillId="0" borderId="130" xfId="3" applyNumberFormat="1" applyFont="1" applyBorder="1" applyAlignment="1">
      <alignment horizontal="center" vertical="center"/>
    </xf>
    <xf numFmtId="0" fontId="29" fillId="0" borderId="0" xfId="3" applyFont="1" applyAlignment="1">
      <alignment horizontal="center"/>
    </xf>
    <xf numFmtId="0" fontId="1" fillId="0" borderId="37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0" fillId="0" borderId="73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74" xfId="3" applyFont="1" applyBorder="1" applyAlignment="1">
      <alignment horizontal="center" vertical="center"/>
    </xf>
    <xf numFmtId="0" fontId="4" fillId="2" borderId="145" xfId="0" applyFont="1" applyFill="1" applyBorder="1" applyAlignment="1">
      <alignment horizontal="center" vertical="center"/>
    </xf>
    <xf numFmtId="0" fontId="16" fillId="0" borderId="146" xfId="9" applyFont="1" applyBorder="1" applyAlignment="1">
      <alignment horizontal="center" wrapText="1"/>
    </xf>
    <xf numFmtId="3" fontId="16" fillId="0" borderId="107" xfId="7" applyNumberFormat="1" applyFont="1" applyBorder="1" applyAlignment="1">
      <alignment horizontal="center" vertical="center" wrapText="1"/>
    </xf>
    <xf numFmtId="3" fontId="38" fillId="0" borderId="116" xfId="2" applyNumberFormat="1" applyFont="1" applyBorder="1" applyAlignment="1">
      <alignment horizontal="center" vertical="center" wrapText="1"/>
    </xf>
    <xf numFmtId="3" fontId="38" fillId="0" borderId="71" xfId="2" applyNumberFormat="1" applyFont="1" applyBorder="1" applyAlignment="1">
      <alignment horizontal="center" vertical="center" wrapText="1"/>
    </xf>
    <xf numFmtId="3" fontId="38" fillId="0" borderId="117" xfId="2" applyNumberFormat="1" applyFont="1" applyBorder="1" applyAlignment="1">
      <alignment horizontal="center" vertical="center" wrapText="1"/>
    </xf>
    <xf numFmtId="3" fontId="38" fillId="0" borderId="33" xfId="2" applyNumberFormat="1" applyFont="1" applyBorder="1" applyAlignment="1">
      <alignment horizontal="center" vertical="center" wrapText="1"/>
    </xf>
    <xf numFmtId="3" fontId="38" fillId="0" borderId="34" xfId="2" applyNumberFormat="1" applyFont="1" applyBorder="1" applyAlignment="1">
      <alignment horizontal="center" vertical="center" wrapText="1"/>
    </xf>
    <xf numFmtId="3" fontId="38" fillId="0" borderId="147" xfId="2" applyNumberFormat="1" applyFont="1" applyBorder="1" applyAlignment="1">
      <alignment horizontal="center" vertical="center" wrapText="1"/>
    </xf>
    <xf numFmtId="3" fontId="10" fillId="3" borderId="117" xfId="3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  <cellStyle name="Normal 5" xfId="4" xr:uid="{00000000-0005-0000-0000-000004000000}"/>
    <cellStyle name="Normal_B2_fr" xfId="9" xr:uid="{00D3424A-60D2-4258-A7C5-DA0E78D6AE87}"/>
    <cellStyle name="Normal_B3 &amp; B4_fr" xfId="5" xr:uid="{00000000-0005-0000-0000-000006000000}"/>
    <cellStyle name="Normal_B3 &amp; B4_fr_1" xfId="7" xr:uid="{611CEA4F-F659-4315-8361-D12A38324609}"/>
    <cellStyle name="Normal_B3 &amp; B4_NL" xfId="8" xr:uid="{DD7B0BD9-53B3-4FF2-95BC-127C5697EAF9}"/>
    <cellStyle name="Normal_B5_fr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Z45"/>
  <sheetViews>
    <sheetView view="pageBreakPreview" topLeftCell="A11" zoomScale="80" zoomScaleNormal="100" zoomScaleSheetLayoutView="80" workbookViewId="0">
      <selection activeCell="BC9" sqref="BC9"/>
    </sheetView>
  </sheetViews>
  <sheetFormatPr baseColWidth="10" defaultRowHeight="14.4" x14ac:dyDescent="0.3"/>
  <cols>
    <col min="1" max="1" width="40.21875" customWidth="1"/>
    <col min="3" max="3" width="0" hidden="1" customWidth="1"/>
    <col min="4" max="4" width="0" style="173" hidden="1" customWidth="1"/>
    <col min="5" max="6" width="0" hidden="1" customWidth="1"/>
    <col min="7" max="7" width="0" style="173" hidden="1" customWidth="1"/>
    <col min="8" max="9" width="0" hidden="1" customWidth="1"/>
    <col min="10" max="10" width="0" style="173" hidden="1" customWidth="1"/>
    <col min="11" max="41" width="0" hidden="1" customWidth="1"/>
  </cols>
  <sheetData>
    <row r="2" spans="1:52" ht="21" x14ac:dyDescent="0.3">
      <c r="A2" s="330" t="s">
        <v>0</v>
      </c>
      <c r="B2" s="330"/>
      <c r="C2" s="330"/>
      <c r="D2" s="330"/>
      <c r="E2" s="330"/>
      <c r="F2" s="330"/>
      <c r="G2" s="330"/>
      <c r="H2" s="330"/>
      <c r="I2" s="330"/>
      <c r="J2" s="330"/>
    </row>
    <row r="3" spans="1:52" ht="21" x14ac:dyDescent="0.3">
      <c r="A3" s="13"/>
      <c r="B3" s="330"/>
      <c r="C3" s="330"/>
      <c r="D3" s="330"/>
      <c r="E3" s="1"/>
      <c r="F3" s="1"/>
      <c r="G3" s="176"/>
    </row>
    <row r="4" spans="1:52" ht="21.6" thickBot="1" x14ac:dyDescent="0.35">
      <c r="A4" s="2" t="s">
        <v>1</v>
      </c>
      <c r="B4" s="3"/>
      <c r="C4" s="3"/>
      <c r="D4" s="3"/>
      <c r="E4" s="1"/>
      <c r="F4" s="1"/>
      <c r="G4" s="176"/>
    </row>
    <row r="5" spans="1:52" ht="15" thickTop="1" x14ac:dyDescent="0.3">
      <c r="A5" s="328"/>
      <c r="B5" s="321" t="s">
        <v>7</v>
      </c>
      <c r="C5" s="321"/>
      <c r="D5" s="322"/>
      <c r="E5" s="321" t="s">
        <v>8</v>
      </c>
      <c r="F5" s="321"/>
      <c r="G5" s="322"/>
      <c r="H5" s="321" t="s">
        <v>9</v>
      </c>
      <c r="I5" s="321"/>
      <c r="J5" s="322"/>
      <c r="K5" s="321" t="s">
        <v>82</v>
      </c>
      <c r="L5" s="321"/>
      <c r="M5" s="322"/>
      <c r="N5" s="321" t="s">
        <v>83</v>
      </c>
      <c r="O5" s="321"/>
      <c r="P5" s="322"/>
      <c r="Q5" s="321" t="s">
        <v>84</v>
      </c>
      <c r="R5" s="321"/>
      <c r="S5" s="322"/>
      <c r="T5" s="321" t="s">
        <v>85</v>
      </c>
      <c r="U5" s="321"/>
      <c r="V5" s="322"/>
      <c r="W5" s="321" t="s">
        <v>86</v>
      </c>
      <c r="X5" s="321"/>
      <c r="Y5" s="322"/>
      <c r="Z5" s="321" t="s">
        <v>87</v>
      </c>
      <c r="AA5" s="321"/>
      <c r="AB5" s="322"/>
      <c r="AC5" s="321" t="s">
        <v>88</v>
      </c>
      <c r="AD5" s="321"/>
      <c r="AE5" s="322"/>
      <c r="AF5" s="321" t="s">
        <v>92</v>
      </c>
      <c r="AG5" s="321"/>
      <c r="AH5" s="322"/>
      <c r="AI5" s="321" t="s">
        <v>93</v>
      </c>
      <c r="AJ5" s="321"/>
      <c r="AK5" s="322"/>
      <c r="AL5" s="321" t="s">
        <v>94</v>
      </c>
      <c r="AM5" s="321"/>
      <c r="AN5" s="322"/>
      <c r="AO5" s="321" t="s">
        <v>95</v>
      </c>
      <c r="AP5" s="321"/>
      <c r="AQ5" s="322"/>
      <c r="AR5" s="321" t="s">
        <v>96</v>
      </c>
      <c r="AS5" s="321"/>
      <c r="AT5" s="322"/>
      <c r="AU5" s="321" t="s">
        <v>97</v>
      </c>
      <c r="AV5" s="321"/>
      <c r="AW5" s="322"/>
      <c r="AX5" s="321" t="s">
        <v>98</v>
      </c>
      <c r="AY5" s="321"/>
      <c r="AZ5" s="322"/>
    </row>
    <row r="6" spans="1:52" x14ac:dyDescent="0.3">
      <c r="A6" s="329"/>
      <c r="B6" s="4" t="s">
        <v>2</v>
      </c>
      <c r="C6" s="5" t="s">
        <v>3</v>
      </c>
      <c r="D6" s="6" t="s">
        <v>4</v>
      </c>
      <c r="E6" s="4" t="s">
        <v>2</v>
      </c>
      <c r="F6" s="5" t="s">
        <v>3</v>
      </c>
      <c r="G6" s="6" t="s">
        <v>4</v>
      </c>
      <c r="H6" s="4" t="s">
        <v>2</v>
      </c>
      <c r="I6" s="5" t="s">
        <v>3</v>
      </c>
      <c r="J6" s="6" t="s">
        <v>4</v>
      </c>
      <c r="K6" s="4" t="s">
        <v>2</v>
      </c>
      <c r="L6" s="5" t="s">
        <v>3</v>
      </c>
      <c r="M6" s="6" t="s">
        <v>4</v>
      </c>
      <c r="N6" s="4" t="s">
        <v>2</v>
      </c>
      <c r="O6" s="5" t="s">
        <v>3</v>
      </c>
      <c r="P6" s="180" t="s">
        <v>4</v>
      </c>
      <c r="Q6" s="4" t="s">
        <v>2</v>
      </c>
      <c r="R6" s="5" t="s">
        <v>3</v>
      </c>
      <c r="S6" s="180" t="s">
        <v>4</v>
      </c>
      <c r="T6" s="4" t="s">
        <v>2</v>
      </c>
      <c r="U6" s="5" t="s">
        <v>3</v>
      </c>
      <c r="V6" s="180" t="s">
        <v>4</v>
      </c>
      <c r="W6" s="4" t="s">
        <v>2</v>
      </c>
      <c r="X6" s="5" t="s">
        <v>3</v>
      </c>
      <c r="Y6" s="180" t="s">
        <v>4</v>
      </c>
      <c r="Z6" s="4" t="s">
        <v>2</v>
      </c>
      <c r="AA6" s="5" t="s">
        <v>3</v>
      </c>
      <c r="AB6" s="180" t="s">
        <v>4</v>
      </c>
      <c r="AC6" s="4" t="s">
        <v>2</v>
      </c>
      <c r="AD6" s="5" t="s">
        <v>3</v>
      </c>
      <c r="AE6" s="180" t="s">
        <v>4</v>
      </c>
      <c r="AF6" s="4" t="s">
        <v>2</v>
      </c>
      <c r="AG6" s="5" t="s">
        <v>3</v>
      </c>
      <c r="AH6" s="180" t="s">
        <v>4</v>
      </c>
      <c r="AI6" s="4" t="s">
        <v>2</v>
      </c>
      <c r="AJ6" s="5" t="s">
        <v>3</v>
      </c>
      <c r="AK6" s="180" t="s">
        <v>4</v>
      </c>
      <c r="AL6" s="4" t="s">
        <v>2</v>
      </c>
      <c r="AM6" s="5" t="s">
        <v>3</v>
      </c>
      <c r="AN6" s="180" t="s">
        <v>4</v>
      </c>
      <c r="AO6" s="4" t="s">
        <v>2</v>
      </c>
      <c r="AP6" s="5" t="s">
        <v>3</v>
      </c>
      <c r="AQ6" s="180" t="s">
        <v>4</v>
      </c>
      <c r="AR6" s="4" t="s">
        <v>2</v>
      </c>
      <c r="AS6" s="5" t="s">
        <v>3</v>
      </c>
      <c r="AT6" s="180" t="s">
        <v>4</v>
      </c>
      <c r="AU6" s="4" t="s">
        <v>2</v>
      </c>
      <c r="AV6" s="5" t="s">
        <v>3</v>
      </c>
      <c r="AW6" s="180" t="s">
        <v>4</v>
      </c>
      <c r="AX6" s="4" t="s">
        <v>2</v>
      </c>
      <c r="AY6" s="5" t="s">
        <v>3</v>
      </c>
      <c r="AZ6" s="180" t="s">
        <v>4</v>
      </c>
    </row>
    <row r="7" spans="1:52" ht="21" customHeight="1" thickBot="1" x14ac:dyDescent="0.35">
      <c r="A7" s="8" t="s">
        <v>5</v>
      </c>
      <c r="B7" s="9">
        <v>3161</v>
      </c>
      <c r="C7" s="10">
        <v>2945</v>
      </c>
      <c r="D7" s="11">
        <f>SUM(B7:C7)</f>
        <v>6106</v>
      </c>
      <c r="E7" s="9">
        <v>5043</v>
      </c>
      <c r="F7" s="10">
        <v>5554</v>
      </c>
      <c r="G7" s="11">
        <f>SUM(E7:F7)</f>
        <v>10597</v>
      </c>
      <c r="H7" s="9">
        <v>9229</v>
      </c>
      <c r="I7" s="10">
        <v>13849</v>
      </c>
      <c r="J7" s="11">
        <f>SUM(H7:I7)</f>
        <v>23078</v>
      </c>
      <c r="K7" s="9">
        <v>5347</v>
      </c>
      <c r="L7" s="10">
        <f>M7-K7</f>
        <v>4046</v>
      </c>
      <c r="M7" s="11">
        <v>9393</v>
      </c>
      <c r="N7" s="9">
        <v>5128</v>
      </c>
      <c r="O7" s="10">
        <v>4559</v>
      </c>
      <c r="P7" s="11">
        <f>SUM(N7:O7)</f>
        <v>9687</v>
      </c>
      <c r="Q7" s="9">
        <v>6278</v>
      </c>
      <c r="R7" s="10">
        <v>6296</v>
      </c>
      <c r="S7" s="11">
        <f>SUM(Q7:R7)</f>
        <v>12574</v>
      </c>
      <c r="T7" s="9">
        <v>10338</v>
      </c>
      <c r="U7" s="10">
        <v>14165</v>
      </c>
      <c r="V7" s="11">
        <f>SUM(T7:U7)</f>
        <v>24503</v>
      </c>
      <c r="W7" s="9">
        <v>6132</v>
      </c>
      <c r="X7" s="10">
        <v>4814</v>
      </c>
      <c r="Y7" s="11">
        <f>SUM(W7:X7)</f>
        <v>10946</v>
      </c>
      <c r="Z7" s="9">
        <v>5972</v>
      </c>
      <c r="AA7" s="10">
        <v>5207</v>
      </c>
      <c r="AB7" s="11">
        <v>11179</v>
      </c>
      <c r="AC7" s="9">
        <v>7220</v>
      </c>
      <c r="AD7" s="10">
        <v>7059</v>
      </c>
      <c r="AE7" s="11">
        <f>SUM(AC7:AD7)</f>
        <v>14279</v>
      </c>
      <c r="AF7" s="9">
        <v>10979</v>
      </c>
      <c r="AG7" s="10">
        <v>14342</v>
      </c>
      <c r="AH7" s="11">
        <f>SUM(AF7:AG7)</f>
        <v>25321</v>
      </c>
      <c r="AI7" s="9">
        <v>6813</v>
      </c>
      <c r="AJ7" s="10">
        <v>5426</v>
      </c>
      <c r="AK7" s="11">
        <f>SUM(AI7:AJ7)</f>
        <v>12239</v>
      </c>
      <c r="AL7" s="9">
        <v>6509</v>
      </c>
      <c r="AM7" s="10">
        <v>5338</v>
      </c>
      <c r="AN7" s="11">
        <f>SUM(AL7:AM7)</f>
        <v>11847</v>
      </c>
      <c r="AO7" s="9">
        <v>7860</v>
      </c>
      <c r="AP7" s="10">
        <v>7275</v>
      </c>
      <c r="AQ7" s="11">
        <f>SUM(AO7:AP7)</f>
        <v>15135</v>
      </c>
      <c r="AR7" s="9">
        <v>11350</v>
      </c>
      <c r="AS7" s="10">
        <v>14474</v>
      </c>
      <c r="AT7" s="11">
        <f>SUM(AR7:AS7)</f>
        <v>25824</v>
      </c>
      <c r="AU7" s="9">
        <v>7335</v>
      </c>
      <c r="AV7" s="10">
        <v>5690</v>
      </c>
      <c r="AW7" s="11">
        <f>SUM(AU7:AV7)</f>
        <v>13025</v>
      </c>
      <c r="AX7" s="9">
        <v>7026</v>
      </c>
      <c r="AY7" s="10">
        <v>5508</v>
      </c>
      <c r="AZ7" s="11">
        <f>SUM(AX7:AY7)</f>
        <v>12534</v>
      </c>
    </row>
    <row r="8" spans="1:52" ht="32.4" customHeight="1" thickTop="1" x14ac:dyDescent="0.3">
      <c r="A8" s="331" t="s">
        <v>6</v>
      </c>
      <c r="B8" s="331"/>
      <c r="C8" s="331"/>
      <c r="D8" s="331"/>
      <c r="E8" s="12"/>
      <c r="F8" s="12"/>
      <c r="G8" s="177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I8" s="204"/>
      <c r="AJ8" s="204"/>
      <c r="AK8" s="204"/>
      <c r="AL8" s="204"/>
      <c r="AM8" s="204"/>
      <c r="AN8" s="204"/>
      <c r="AO8" s="204"/>
      <c r="AP8" s="204"/>
      <c r="AQ8" s="204"/>
      <c r="AR8" s="204"/>
      <c r="AS8" s="204"/>
      <c r="AT8" s="204"/>
    </row>
    <row r="9" spans="1:52" ht="32.4" customHeight="1" x14ac:dyDescent="0.3">
      <c r="A9" s="27"/>
      <c r="B9" s="27"/>
      <c r="C9" s="27"/>
      <c r="D9" s="172"/>
      <c r="E9" s="12"/>
      <c r="F9" s="12"/>
      <c r="G9" s="177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</row>
    <row r="10" spans="1:52" ht="21" x14ac:dyDescent="0.3">
      <c r="A10" s="326" t="s">
        <v>19</v>
      </c>
      <c r="B10" s="326"/>
      <c r="C10" s="326"/>
      <c r="D10" s="326"/>
      <c r="E10" s="326"/>
      <c r="F10" s="326"/>
      <c r="G10" s="326"/>
      <c r="H10" s="326"/>
      <c r="I10" s="326"/>
      <c r="J10" s="326"/>
      <c r="K10" s="25"/>
      <c r="L10" s="25"/>
      <c r="M10" s="2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205"/>
      <c r="AS10" s="205"/>
      <c r="AT10" s="205"/>
    </row>
    <row r="11" spans="1:52" x14ac:dyDescent="0.3">
      <c r="T11" s="205"/>
      <c r="U11" s="205"/>
      <c r="V11" s="205"/>
      <c r="W11" s="205"/>
      <c r="X11" s="205"/>
      <c r="Y11" s="205"/>
      <c r="Z11" s="205"/>
      <c r="AA11" s="205"/>
      <c r="AB11" s="205"/>
      <c r="AC11" s="206"/>
      <c r="AD11" s="206"/>
      <c r="AE11" s="206"/>
      <c r="AI11" s="205"/>
      <c r="AJ11" s="205"/>
      <c r="AK11" s="205"/>
      <c r="AL11" s="205"/>
      <c r="AM11" s="205"/>
      <c r="AN11" s="205"/>
      <c r="AO11" s="205"/>
      <c r="AP11" s="205"/>
      <c r="AQ11" s="205"/>
      <c r="AR11" s="205"/>
      <c r="AS11" s="205"/>
      <c r="AT11" s="205"/>
    </row>
    <row r="12" spans="1:52" ht="15" thickBot="1" x14ac:dyDescent="0.35">
      <c r="A12" s="26" t="s">
        <v>10</v>
      </c>
      <c r="T12" s="205"/>
      <c r="U12" s="205"/>
      <c r="V12" s="205"/>
      <c r="W12" s="205"/>
      <c r="X12" s="205"/>
      <c r="Y12" s="205"/>
      <c r="Z12" s="205"/>
      <c r="AA12" s="205"/>
      <c r="AB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</row>
    <row r="13" spans="1:52" ht="15" thickTop="1" x14ac:dyDescent="0.3">
      <c r="A13" s="328"/>
      <c r="B13" s="321" t="s">
        <v>7</v>
      </c>
      <c r="C13" s="321"/>
      <c r="D13" s="322"/>
      <c r="E13" s="321" t="s">
        <v>8</v>
      </c>
      <c r="F13" s="321"/>
      <c r="G13" s="322"/>
      <c r="H13" s="321" t="s">
        <v>9</v>
      </c>
      <c r="I13" s="321"/>
      <c r="J13" s="322"/>
      <c r="K13" s="321" t="s">
        <v>82</v>
      </c>
      <c r="L13" s="321"/>
      <c r="M13" s="322"/>
      <c r="N13" s="321" t="s">
        <v>83</v>
      </c>
      <c r="O13" s="321"/>
      <c r="P13" s="322"/>
      <c r="Q13" s="321" t="s">
        <v>84</v>
      </c>
      <c r="R13" s="321"/>
      <c r="S13" s="322"/>
      <c r="T13" s="325" t="s">
        <v>85</v>
      </c>
      <c r="U13" s="321"/>
      <c r="V13" s="322"/>
      <c r="W13" s="202" t="s">
        <v>86</v>
      </c>
      <c r="X13" s="202"/>
      <c r="Y13" s="203"/>
      <c r="Z13" s="321" t="s">
        <v>87</v>
      </c>
      <c r="AA13" s="321"/>
      <c r="AB13" s="322"/>
      <c r="AC13" s="325" t="s">
        <v>88</v>
      </c>
      <c r="AD13" s="321"/>
      <c r="AE13" s="322"/>
      <c r="AF13" s="325" t="s">
        <v>92</v>
      </c>
      <c r="AG13" s="321"/>
      <c r="AH13" s="322"/>
      <c r="AI13" s="321" t="s">
        <v>93</v>
      </c>
      <c r="AJ13" s="321"/>
      <c r="AK13" s="322"/>
      <c r="AL13" s="321" t="s">
        <v>94</v>
      </c>
      <c r="AM13" s="321"/>
      <c r="AN13" s="322"/>
      <c r="AO13" s="325" t="s">
        <v>95</v>
      </c>
      <c r="AP13" s="321"/>
      <c r="AQ13" s="322"/>
      <c r="AR13" s="325" t="s">
        <v>96</v>
      </c>
      <c r="AS13" s="321"/>
      <c r="AT13" s="322"/>
      <c r="AU13" s="325" t="s">
        <v>96</v>
      </c>
      <c r="AV13" s="321"/>
      <c r="AW13" s="322"/>
      <c r="AX13" s="299" t="s">
        <v>98</v>
      </c>
      <c r="AY13" s="202"/>
      <c r="AZ13" s="203"/>
    </row>
    <row r="14" spans="1:52" x14ac:dyDescent="0.3">
      <c r="A14" s="329"/>
      <c r="B14" s="4" t="s">
        <v>2</v>
      </c>
      <c r="C14" s="5" t="s">
        <v>3</v>
      </c>
      <c r="D14" s="6" t="s">
        <v>4</v>
      </c>
      <c r="E14" s="4" t="s">
        <v>2</v>
      </c>
      <c r="F14" s="5" t="s">
        <v>3</v>
      </c>
      <c r="G14" s="17" t="s">
        <v>4</v>
      </c>
      <c r="H14" s="4" t="s">
        <v>2</v>
      </c>
      <c r="I14" s="5" t="s">
        <v>3</v>
      </c>
      <c r="J14" s="17" t="s">
        <v>4</v>
      </c>
      <c r="K14" s="4" t="s">
        <v>2</v>
      </c>
      <c r="L14" s="5" t="s">
        <v>3</v>
      </c>
      <c r="M14" s="17" t="s">
        <v>4</v>
      </c>
      <c r="N14" s="4" t="s">
        <v>2</v>
      </c>
      <c r="O14" s="5" t="s">
        <v>3</v>
      </c>
      <c r="P14" s="181" t="s">
        <v>4</v>
      </c>
      <c r="Q14" s="4" t="s">
        <v>2</v>
      </c>
      <c r="R14" s="5" t="s">
        <v>3</v>
      </c>
      <c r="S14" s="181" t="s">
        <v>4</v>
      </c>
      <c r="T14" s="4" t="s">
        <v>2</v>
      </c>
      <c r="U14" s="5" t="s">
        <v>3</v>
      </c>
      <c r="V14" s="180" t="s">
        <v>4</v>
      </c>
      <c r="W14" s="4" t="s">
        <v>2</v>
      </c>
      <c r="X14" s="5" t="s">
        <v>3</v>
      </c>
      <c r="Y14" s="180" t="s">
        <v>4</v>
      </c>
      <c r="Z14" s="4" t="s">
        <v>2</v>
      </c>
      <c r="AA14" s="5" t="s">
        <v>3</v>
      </c>
      <c r="AB14" s="180" t="s">
        <v>4</v>
      </c>
      <c r="AC14" s="4" t="s">
        <v>2</v>
      </c>
      <c r="AD14" s="5" t="s">
        <v>3</v>
      </c>
      <c r="AE14" s="180" t="s">
        <v>4</v>
      </c>
      <c r="AF14" s="4" t="s">
        <v>2</v>
      </c>
      <c r="AG14" s="5" t="s">
        <v>3</v>
      </c>
      <c r="AH14" s="180" t="s">
        <v>4</v>
      </c>
      <c r="AI14" s="4" t="s">
        <v>2</v>
      </c>
      <c r="AJ14" s="5" t="s">
        <v>3</v>
      </c>
      <c r="AK14" s="180" t="s">
        <v>4</v>
      </c>
      <c r="AL14" s="4" t="s">
        <v>2</v>
      </c>
      <c r="AM14" s="5" t="s">
        <v>3</v>
      </c>
      <c r="AN14" s="180" t="s">
        <v>4</v>
      </c>
      <c r="AO14" s="4" t="s">
        <v>2</v>
      </c>
      <c r="AP14" s="5" t="s">
        <v>3</v>
      </c>
      <c r="AQ14" s="180" t="s">
        <v>4</v>
      </c>
      <c r="AR14" s="4" t="s">
        <v>2</v>
      </c>
      <c r="AS14" s="5" t="s">
        <v>3</v>
      </c>
      <c r="AT14" s="180" t="s">
        <v>4</v>
      </c>
      <c r="AU14" s="4" t="s">
        <v>2</v>
      </c>
      <c r="AV14" s="5" t="s">
        <v>3</v>
      </c>
      <c r="AW14" s="180" t="s">
        <v>4</v>
      </c>
      <c r="AX14" s="4" t="s">
        <v>2</v>
      </c>
      <c r="AY14" s="5" t="s">
        <v>3</v>
      </c>
      <c r="AZ14" s="180" t="s">
        <v>4</v>
      </c>
    </row>
    <row r="15" spans="1:52" x14ac:dyDescent="0.3">
      <c r="A15" s="15" t="s">
        <v>13</v>
      </c>
      <c r="B15" s="19">
        <f>SUM(B16:B20)</f>
        <v>3161</v>
      </c>
      <c r="C15" s="20">
        <f t="shared" ref="C15" si="0">SUM(C16:C20)</f>
        <v>2945</v>
      </c>
      <c r="D15" s="18">
        <f>SUM(D16:D20)</f>
        <v>6106</v>
      </c>
      <c r="E15" s="19">
        <f t="shared" ref="E15" si="1">SUM(E16:E20)</f>
        <v>5043</v>
      </c>
      <c r="F15" s="20">
        <f>SUM(F16:F20)</f>
        <v>5554</v>
      </c>
      <c r="G15" s="18">
        <f>SUM(G16:G20)</f>
        <v>10597</v>
      </c>
      <c r="H15" s="19">
        <f>SUM(H16:H20)</f>
        <v>9229</v>
      </c>
      <c r="I15" s="20">
        <f t="shared" ref="I15" si="2">SUM(I16:I20)</f>
        <v>13849</v>
      </c>
      <c r="J15" s="18">
        <f>SUM(J16:J20)</f>
        <v>23078</v>
      </c>
      <c r="K15" s="19">
        <f t="shared" ref="K15:M15" si="3">SUM(K16:K20)</f>
        <v>5347</v>
      </c>
      <c r="L15" s="20">
        <f t="shared" si="3"/>
        <v>4046</v>
      </c>
      <c r="M15" s="18">
        <f t="shared" si="3"/>
        <v>9393</v>
      </c>
      <c r="N15" s="182">
        <f>SUM(N16:N20)</f>
        <v>5128</v>
      </c>
      <c r="O15" s="183">
        <f t="shared" ref="O15" si="4">SUM(O16:O20)</f>
        <v>4559</v>
      </c>
      <c r="P15" s="184">
        <f>SUM(P16:P20)</f>
        <v>9687</v>
      </c>
      <c r="Q15" s="182">
        <f>SUM(Q16:Q20)</f>
        <v>6278</v>
      </c>
      <c r="R15" s="183">
        <f t="shared" ref="R15" si="5">SUM(R16:R20)</f>
        <v>6296</v>
      </c>
      <c r="S15" s="184">
        <f>SUM(S16:S20)</f>
        <v>12574</v>
      </c>
      <c r="T15" s="182">
        <f t="shared" ref="T15:V15" si="6">SUM(T16:T20)</f>
        <v>10338</v>
      </c>
      <c r="U15" s="183">
        <f t="shared" si="6"/>
        <v>14165</v>
      </c>
      <c r="V15" s="184">
        <f t="shared" si="6"/>
        <v>24503</v>
      </c>
      <c r="W15" s="182">
        <f>SUM(W16:W20)</f>
        <v>6132</v>
      </c>
      <c r="X15" s="183">
        <f t="shared" ref="X15" si="7">SUM(X16:X20)</f>
        <v>4814</v>
      </c>
      <c r="Y15" s="184">
        <f t="shared" ref="Y15:Y20" si="8">SUM(W15:X15)</f>
        <v>10946</v>
      </c>
      <c r="Z15" s="182">
        <f>SUM(Z16:Z20)</f>
        <v>5972</v>
      </c>
      <c r="AA15" s="183">
        <f t="shared" ref="AA15" si="9">SUM(AA16:AA20)</f>
        <v>5207</v>
      </c>
      <c r="AB15" s="184">
        <f t="shared" ref="AB15" si="10">SUM(Z15:AA15)</f>
        <v>11179</v>
      </c>
      <c r="AC15" s="212">
        <f>SUM(AC16:AC20)</f>
        <v>7220</v>
      </c>
      <c r="AD15" s="213">
        <f t="shared" ref="AD15" si="11">SUM(AD16:AD20)</f>
        <v>7059</v>
      </c>
      <c r="AE15" s="214">
        <f t="shared" ref="AE15:AE20" si="12">SUM(AC15:AD15)</f>
        <v>14279</v>
      </c>
      <c r="AF15" s="212">
        <f>SUM(AF16:AF20)</f>
        <v>10979</v>
      </c>
      <c r="AG15" s="213">
        <f t="shared" ref="AG15" si="13">SUM(AG16:AG20)</f>
        <v>14342</v>
      </c>
      <c r="AH15" s="214">
        <f t="shared" ref="AH15:AH20" si="14">SUM(AF15:AG15)</f>
        <v>25321</v>
      </c>
      <c r="AI15" s="212">
        <f>SUM(AI16:AI20)</f>
        <v>6813</v>
      </c>
      <c r="AJ15" s="213">
        <f t="shared" ref="AJ15" si="15">SUM(AJ16:AJ20)</f>
        <v>5426</v>
      </c>
      <c r="AK15" s="214">
        <f t="shared" ref="AK15:AK20" si="16">SUM(AI15:AJ15)</f>
        <v>12239</v>
      </c>
      <c r="AL15" s="212">
        <f>SUM(AL16:AL20)</f>
        <v>6509</v>
      </c>
      <c r="AM15" s="213">
        <f t="shared" ref="AM15" si="17">SUM(AM16:AM20)</f>
        <v>5338</v>
      </c>
      <c r="AN15" s="214">
        <f t="shared" ref="AN15:AN20" si="18">SUM(AL15:AM15)</f>
        <v>11847</v>
      </c>
      <c r="AO15" s="19">
        <f>SUM(AO16:AO20)</f>
        <v>7860</v>
      </c>
      <c r="AP15" s="20">
        <f t="shared" ref="AP15" si="19">SUM(AP16:AP20)</f>
        <v>7275</v>
      </c>
      <c r="AQ15" s="18">
        <f t="shared" ref="AQ15:AQ20" si="20">SUM(AO15:AP15)</f>
        <v>15135</v>
      </c>
      <c r="AR15" s="19">
        <f>SUM(AR16:AR20)</f>
        <v>11350</v>
      </c>
      <c r="AS15" s="20">
        <f t="shared" ref="AS15" si="21">SUM(AS16:AS20)</f>
        <v>14474</v>
      </c>
      <c r="AT15" s="18">
        <f t="shared" ref="AT15:AT20" si="22">SUM(AR15:AS15)</f>
        <v>25824</v>
      </c>
      <c r="AU15" s="19">
        <f>SUM(AU16:AU20)</f>
        <v>7335</v>
      </c>
      <c r="AV15" s="20">
        <f t="shared" ref="AV15" si="23">SUM(AV16:AV20)</f>
        <v>5690</v>
      </c>
      <c r="AW15" s="18">
        <f t="shared" ref="AW15:AW20" si="24">SUM(AU15:AV15)</f>
        <v>13025</v>
      </c>
      <c r="AX15" s="212">
        <f>SUM(AX16:AX20)</f>
        <v>7026</v>
      </c>
      <c r="AY15" s="213">
        <f t="shared" ref="AY15" si="25">SUM(AY16:AY20)</f>
        <v>5508</v>
      </c>
      <c r="AZ15" s="214">
        <f t="shared" ref="AZ15:AZ20" si="26">SUM(AX15:AY15)</f>
        <v>12534</v>
      </c>
    </row>
    <row r="16" spans="1:52" x14ac:dyDescent="0.3">
      <c r="A16" s="14" t="s">
        <v>14</v>
      </c>
      <c r="B16" s="21">
        <v>792</v>
      </c>
      <c r="C16" s="22">
        <v>1537</v>
      </c>
      <c r="D16" s="174">
        <f>SUM(B16:C16)</f>
        <v>2329</v>
      </c>
      <c r="E16" s="21">
        <v>1713</v>
      </c>
      <c r="F16" s="22">
        <v>3310</v>
      </c>
      <c r="G16" s="174">
        <f>SUM(E16:F16)</f>
        <v>5023</v>
      </c>
      <c r="H16" s="21">
        <v>4531</v>
      </c>
      <c r="I16" s="22">
        <v>9645</v>
      </c>
      <c r="J16" s="174">
        <f>SUM(H16:I16)</f>
        <v>14176</v>
      </c>
      <c r="K16" s="21">
        <v>952</v>
      </c>
      <c r="L16" s="22">
        <v>1689</v>
      </c>
      <c r="M16" s="174">
        <v>2641</v>
      </c>
      <c r="N16" s="21">
        <v>1181</v>
      </c>
      <c r="O16" s="22">
        <v>2168</v>
      </c>
      <c r="P16" s="174">
        <f>SUM(N16:O16)</f>
        <v>3349</v>
      </c>
      <c r="Q16" s="21">
        <v>1908</v>
      </c>
      <c r="R16" s="22">
        <v>3473</v>
      </c>
      <c r="S16" s="174">
        <f>SUM(Q16:R16)</f>
        <v>5381</v>
      </c>
      <c r="T16" s="21">
        <v>4619</v>
      </c>
      <c r="U16" s="22">
        <v>9656</v>
      </c>
      <c r="V16" s="174">
        <f>SUM(T16:U16)</f>
        <v>14275</v>
      </c>
      <c r="W16" s="21">
        <v>1212</v>
      </c>
      <c r="X16" s="22">
        <v>2046</v>
      </c>
      <c r="Y16" s="174">
        <f t="shared" si="8"/>
        <v>3258</v>
      </c>
      <c r="Z16" s="21">
        <v>1300</v>
      </c>
      <c r="AA16" s="22">
        <v>2421</v>
      </c>
      <c r="AB16" s="174">
        <v>3721</v>
      </c>
      <c r="AC16" s="21">
        <v>2121</v>
      </c>
      <c r="AD16" s="22">
        <v>3879</v>
      </c>
      <c r="AE16" s="174">
        <f t="shared" si="12"/>
        <v>6000</v>
      </c>
      <c r="AF16" s="21">
        <v>4697</v>
      </c>
      <c r="AG16" s="22">
        <v>9520</v>
      </c>
      <c r="AH16" s="174">
        <f t="shared" si="14"/>
        <v>14217</v>
      </c>
      <c r="AI16" s="21">
        <v>1383</v>
      </c>
      <c r="AJ16" s="22">
        <v>2385</v>
      </c>
      <c r="AK16" s="174">
        <f t="shared" si="16"/>
        <v>3768</v>
      </c>
      <c r="AL16" s="21">
        <v>1314</v>
      </c>
      <c r="AM16" s="22">
        <v>2375</v>
      </c>
      <c r="AN16" s="174">
        <f t="shared" si="18"/>
        <v>3689</v>
      </c>
      <c r="AO16" s="21">
        <v>2297</v>
      </c>
      <c r="AP16" s="22">
        <v>3889</v>
      </c>
      <c r="AQ16" s="174">
        <f t="shared" si="20"/>
        <v>6186</v>
      </c>
      <c r="AR16" s="21">
        <v>4755</v>
      </c>
      <c r="AS16" s="22">
        <v>9553</v>
      </c>
      <c r="AT16" s="174">
        <f t="shared" si="22"/>
        <v>14308</v>
      </c>
      <c r="AU16" s="21">
        <v>1412</v>
      </c>
      <c r="AV16" s="22">
        <v>2411</v>
      </c>
      <c r="AW16" s="174">
        <f t="shared" si="24"/>
        <v>3823</v>
      </c>
      <c r="AX16" s="21">
        <v>1338</v>
      </c>
      <c r="AY16" s="22">
        <v>2327</v>
      </c>
      <c r="AZ16" s="174">
        <f t="shared" si="26"/>
        <v>3665</v>
      </c>
    </row>
    <row r="17" spans="1:52" x14ac:dyDescent="0.3">
      <c r="A17" s="14" t="s">
        <v>15</v>
      </c>
      <c r="B17" s="21">
        <v>1084</v>
      </c>
      <c r="C17" s="22">
        <v>891</v>
      </c>
      <c r="D17" s="174">
        <f>SUM(B17:C17)</f>
        <v>1975</v>
      </c>
      <c r="E17" s="21">
        <v>1593</v>
      </c>
      <c r="F17" s="22">
        <v>1453</v>
      </c>
      <c r="G17" s="174">
        <f>SUM(E17:F17)</f>
        <v>3046</v>
      </c>
      <c r="H17" s="21">
        <v>2482</v>
      </c>
      <c r="I17" s="22">
        <v>3015</v>
      </c>
      <c r="J17" s="174">
        <f>SUM(H17:I17)</f>
        <v>5497</v>
      </c>
      <c r="K17" s="21">
        <v>1928</v>
      </c>
      <c r="L17" s="22">
        <v>1421</v>
      </c>
      <c r="M17" s="174">
        <v>3349</v>
      </c>
      <c r="N17" s="21">
        <v>1855</v>
      </c>
      <c r="O17" s="22">
        <v>1491</v>
      </c>
      <c r="P17" s="174">
        <f>SUM(N17:O17)</f>
        <v>3346</v>
      </c>
      <c r="Q17" s="21">
        <v>2067</v>
      </c>
      <c r="R17" s="22">
        <v>1776</v>
      </c>
      <c r="S17" s="174">
        <f>SUM(Q17:R17)</f>
        <v>3843</v>
      </c>
      <c r="T17" s="21">
        <v>2901</v>
      </c>
      <c r="U17" s="22">
        <v>3162</v>
      </c>
      <c r="V17" s="174">
        <f>SUM(T17:U17)</f>
        <v>6063</v>
      </c>
      <c r="W17" s="21">
        <v>2174</v>
      </c>
      <c r="X17" s="22">
        <v>1647</v>
      </c>
      <c r="Y17" s="174">
        <f t="shared" si="8"/>
        <v>3821</v>
      </c>
      <c r="Z17" s="21">
        <v>2144</v>
      </c>
      <c r="AA17" s="22">
        <v>1743</v>
      </c>
      <c r="AB17" s="174">
        <v>3887</v>
      </c>
      <c r="AC17" s="21">
        <v>2375</v>
      </c>
      <c r="AD17" s="22">
        <v>1952</v>
      </c>
      <c r="AE17" s="174">
        <f t="shared" si="12"/>
        <v>4327</v>
      </c>
      <c r="AF17" s="21">
        <v>3147</v>
      </c>
      <c r="AG17" s="22">
        <v>3286</v>
      </c>
      <c r="AH17" s="174">
        <f t="shared" si="14"/>
        <v>6433</v>
      </c>
      <c r="AI17" s="21">
        <v>2447</v>
      </c>
      <c r="AJ17" s="22">
        <v>1826</v>
      </c>
      <c r="AK17" s="174">
        <f t="shared" si="16"/>
        <v>4273</v>
      </c>
      <c r="AL17" s="21">
        <v>2390</v>
      </c>
      <c r="AM17" s="22">
        <v>1745</v>
      </c>
      <c r="AN17" s="174">
        <f t="shared" si="18"/>
        <v>4135</v>
      </c>
      <c r="AO17" s="21">
        <v>2599</v>
      </c>
      <c r="AP17" s="22">
        <v>2061</v>
      </c>
      <c r="AQ17" s="174">
        <f t="shared" si="20"/>
        <v>4660</v>
      </c>
      <c r="AR17" s="21">
        <v>3262</v>
      </c>
      <c r="AS17" s="22">
        <v>3310</v>
      </c>
      <c r="AT17" s="174">
        <f t="shared" si="22"/>
        <v>6572</v>
      </c>
      <c r="AU17" s="21">
        <v>2691</v>
      </c>
      <c r="AV17" s="22">
        <v>1954</v>
      </c>
      <c r="AW17" s="174">
        <f t="shared" si="24"/>
        <v>4645</v>
      </c>
      <c r="AX17" s="21">
        <v>2572</v>
      </c>
      <c r="AY17" s="22">
        <v>1861</v>
      </c>
      <c r="AZ17" s="174">
        <f t="shared" si="26"/>
        <v>4433</v>
      </c>
    </row>
    <row r="18" spans="1:52" x14ac:dyDescent="0.3">
      <c r="A18" s="14" t="s">
        <v>16</v>
      </c>
      <c r="B18" s="21">
        <v>535</v>
      </c>
      <c r="C18" s="22">
        <v>254</v>
      </c>
      <c r="D18" s="174">
        <f>SUM(B18:C18)</f>
        <v>789</v>
      </c>
      <c r="E18" s="21">
        <v>721</v>
      </c>
      <c r="F18" s="22">
        <v>400</v>
      </c>
      <c r="G18" s="174">
        <f>SUM(E18:F18)</f>
        <v>1121</v>
      </c>
      <c r="H18" s="21">
        <v>944</v>
      </c>
      <c r="I18" s="22">
        <v>645</v>
      </c>
      <c r="J18" s="174">
        <f>SUM(H18:I18)</f>
        <v>1589</v>
      </c>
      <c r="K18" s="21">
        <v>1019</v>
      </c>
      <c r="L18" s="22">
        <v>439</v>
      </c>
      <c r="M18" s="174">
        <v>1458</v>
      </c>
      <c r="N18" s="21">
        <v>880</v>
      </c>
      <c r="O18" s="22">
        <v>441</v>
      </c>
      <c r="P18" s="174">
        <f>SUM(N18:O18)</f>
        <v>1321</v>
      </c>
      <c r="Q18" s="21">
        <v>937</v>
      </c>
      <c r="R18" s="22">
        <v>521</v>
      </c>
      <c r="S18" s="174">
        <f>SUM(Q18:R18)</f>
        <v>1458</v>
      </c>
      <c r="T18" s="21">
        <v>1184</v>
      </c>
      <c r="U18" s="22">
        <v>685</v>
      </c>
      <c r="V18" s="174">
        <f>SUM(T18:U18)</f>
        <v>1869</v>
      </c>
      <c r="W18" s="21">
        <v>1110</v>
      </c>
      <c r="X18" s="22">
        <v>518</v>
      </c>
      <c r="Y18" s="174">
        <f t="shared" si="8"/>
        <v>1628</v>
      </c>
      <c r="Z18" s="21">
        <v>1050</v>
      </c>
      <c r="AA18" s="22">
        <v>480</v>
      </c>
      <c r="AB18" s="174">
        <v>1530</v>
      </c>
      <c r="AC18" s="21">
        <v>1104</v>
      </c>
      <c r="AD18" s="22">
        <v>572</v>
      </c>
      <c r="AE18" s="174">
        <f t="shared" si="12"/>
        <v>1676</v>
      </c>
      <c r="AF18" s="21">
        <v>1318</v>
      </c>
      <c r="AG18" s="22">
        <v>788</v>
      </c>
      <c r="AH18" s="174">
        <f t="shared" si="14"/>
        <v>2106</v>
      </c>
      <c r="AI18" s="21">
        <v>1231</v>
      </c>
      <c r="AJ18" s="22">
        <v>564</v>
      </c>
      <c r="AK18" s="174">
        <f t="shared" si="16"/>
        <v>1795</v>
      </c>
      <c r="AL18" s="21">
        <v>1163</v>
      </c>
      <c r="AM18" s="22">
        <v>556</v>
      </c>
      <c r="AN18" s="174">
        <f t="shared" si="18"/>
        <v>1719</v>
      </c>
      <c r="AO18" s="21">
        <v>1191</v>
      </c>
      <c r="AP18" s="22">
        <v>618</v>
      </c>
      <c r="AQ18" s="174">
        <f t="shared" si="20"/>
        <v>1809</v>
      </c>
      <c r="AR18" s="21">
        <v>1371</v>
      </c>
      <c r="AS18" s="22">
        <v>818</v>
      </c>
      <c r="AT18" s="174">
        <f t="shared" si="22"/>
        <v>2189</v>
      </c>
      <c r="AU18" s="21">
        <v>1292</v>
      </c>
      <c r="AV18" s="22">
        <v>615</v>
      </c>
      <c r="AW18" s="174">
        <f t="shared" si="24"/>
        <v>1907</v>
      </c>
      <c r="AX18" s="21">
        <v>1268</v>
      </c>
      <c r="AY18" s="22">
        <v>621</v>
      </c>
      <c r="AZ18" s="174">
        <f t="shared" si="26"/>
        <v>1889</v>
      </c>
    </row>
    <row r="19" spans="1:52" x14ac:dyDescent="0.3">
      <c r="A19" s="14" t="s">
        <v>17</v>
      </c>
      <c r="B19" s="21">
        <v>495</v>
      </c>
      <c r="C19" s="22">
        <v>180</v>
      </c>
      <c r="D19" s="174">
        <f>SUM(B19:C19)</f>
        <v>675</v>
      </c>
      <c r="E19" s="21">
        <v>646</v>
      </c>
      <c r="F19" s="22">
        <v>259</v>
      </c>
      <c r="G19" s="174">
        <f>SUM(E19:F19)</f>
        <v>905</v>
      </c>
      <c r="H19" s="21">
        <v>815</v>
      </c>
      <c r="I19" s="22">
        <v>383</v>
      </c>
      <c r="J19" s="174">
        <f>SUM(H19:I19)</f>
        <v>1198</v>
      </c>
      <c r="K19" s="21">
        <v>908</v>
      </c>
      <c r="L19" s="22">
        <v>322</v>
      </c>
      <c r="M19" s="174">
        <v>1230</v>
      </c>
      <c r="N19" s="21">
        <v>787</v>
      </c>
      <c r="O19" s="22">
        <v>308</v>
      </c>
      <c r="P19" s="174">
        <f>SUM(N19:O19)</f>
        <v>1095</v>
      </c>
      <c r="Q19" s="21">
        <v>882</v>
      </c>
      <c r="R19" s="22">
        <v>334</v>
      </c>
      <c r="S19" s="174">
        <f>SUM(Q19:R19)</f>
        <v>1216</v>
      </c>
      <c r="T19" s="21">
        <v>1068</v>
      </c>
      <c r="U19" s="22">
        <v>459</v>
      </c>
      <c r="V19" s="174">
        <f>SUM(T19:U19)</f>
        <v>1527</v>
      </c>
      <c r="W19" s="21">
        <v>1051</v>
      </c>
      <c r="X19" s="22">
        <v>400</v>
      </c>
      <c r="Y19" s="174">
        <f t="shared" si="8"/>
        <v>1451</v>
      </c>
      <c r="Z19" s="21">
        <v>972</v>
      </c>
      <c r="AA19" s="22">
        <v>378</v>
      </c>
      <c r="AB19" s="174">
        <v>1350</v>
      </c>
      <c r="AC19" s="21">
        <v>1034</v>
      </c>
      <c r="AD19" s="22">
        <v>413</v>
      </c>
      <c r="AE19" s="174">
        <f t="shared" si="12"/>
        <v>1447</v>
      </c>
      <c r="AF19" s="21">
        <v>1180</v>
      </c>
      <c r="AG19" s="22">
        <v>493</v>
      </c>
      <c r="AH19" s="174">
        <f t="shared" si="14"/>
        <v>1673</v>
      </c>
      <c r="AI19" s="21">
        <v>1135</v>
      </c>
      <c r="AJ19" s="22">
        <v>430</v>
      </c>
      <c r="AK19" s="174">
        <f t="shared" si="16"/>
        <v>1565</v>
      </c>
      <c r="AL19" s="21">
        <v>1087</v>
      </c>
      <c r="AM19" s="22">
        <v>435</v>
      </c>
      <c r="AN19" s="174">
        <f t="shared" si="18"/>
        <v>1522</v>
      </c>
      <c r="AO19" s="21">
        <v>1139</v>
      </c>
      <c r="AP19" s="22">
        <v>455</v>
      </c>
      <c r="AQ19" s="174">
        <f t="shared" si="20"/>
        <v>1594</v>
      </c>
      <c r="AR19" s="21">
        <v>1262</v>
      </c>
      <c r="AS19" s="22">
        <v>546</v>
      </c>
      <c r="AT19" s="174">
        <f t="shared" si="22"/>
        <v>1808</v>
      </c>
      <c r="AU19" s="21">
        <v>1247</v>
      </c>
      <c r="AV19" s="22">
        <v>470</v>
      </c>
      <c r="AW19" s="174">
        <f t="shared" si="24"/>
        <v>1717</v>
      </c>
      <c r="AX19" s="21">
        <v>1201</v>
      </c>
      <c r="AY19" s="22">
        <v>452</v>
      </c>
      <c r="AZ19" s="174">
        <f t="shared" si="26"/>
        <v>1653</v>
      </c>
    </row>
    <row r="20" spans="1:52" ht="15" thickBot="1" x14ac:dyDescent="0.35">
      <c r="A20" s="16" t="s">
        <v>18</v>
      </c>
      <c r="B20" s="23">
        <v>255</v>
      </c>
      <c r="C20" s="24">
        <v>83</v>
      </c>
      <c r="D20" s="175">
        <f>SUM(B20:C20)</f>
        <v>338</v>
      </c>
      <c r="E20" s="23">
        <v>370</v>
      </c>
      <c r="F20" s="24">
        <v>132</v>
      </c>
      <c r="G20" s="175">
        <f>SUM(E20:F20)</f>
        <v>502</v>
      </c>
      <c r="H20" s="23">
        <v>457</v>
      </c>
      <c r="I20" s="24">
        <v>161</v>
      </c>
      <c r="J20" s="175">
        <f>SUM(H20:I20)</f>
        <v>618</v>
      </c>
      <c r="K20" s="23">
        <v>540</v>
      </c>
      <c r="L20" s="24">
        <v>175</v>
      </c>
      <c r="M20" s="175">
        <v>715</v>
      </c>
      <c r="N20" s="23">
        <v>425</v>
      </c>
      <c r="O20" s="24">
        <v>151</v>
      </c>
      <c r="P20" s="175">
        <f>SUM(N20:O20)</f>
        <v>576</v>
      </c>
      <c r="Q20" s="23">
        <v>484</v>
      </c>
      <c r="R20" s="24">
        <v>192</v>
      </c>
      <c r="S20" s="175">
        <f>SUM(Q20:R20)</f>
        <v>676</v>
      </c>
      <c r="T20" s="23">
        <v>566</v>
      </c>
      <c r="U20" s="24">
        <v>203</v>
      </c>
      <c r="V20" s="175">
        <f>SUM(T20:U20)</f>
        <v>769</v>
      </c>
      <c r="W20" s="23">
        <v>585</v>
      </c>
      <c r="X20" s="24">
        <v>203</v>
      </c>
      <c r="Y20" s="175">
        <f t="shared" si="8"/>
        <v>788</v>
      </c>
      <c r="Z20" s="23">
        <v>506</v>
      </c>
      <c r="AA20" s="24">
        <v>185</v>
      </c>
      <c r="AB20" s="175">
        <v>691</v>
      </c>
      <c r="AC20" s="23">
        <v>586</v>
      </c>
      <c r="AD20" s="24">
        <v>243</v>
      </c>
      <c r="AE20" s="175">
        <f t="shared" si="12"/>
        <v>829</v>
      </c>
      <c r="AF20" s="23">
        <v>637</v>
      </c>
      <c r="AG20" s="24">
        <v>255</v>
      </c>
      <c r="AH20" s="175">
        <f t="shared" si="14"/>
        <v>892</v>
      </c>
      <c r="AI20" s="23">
        <v>617</v>
      </c>
      <c r="AJ20" s="24">
        <v>221</v>
      </c>
      <c r="AK20" s="175">
        <f t="shared" si="16"/>
        <v>838</v>
      </c>
      <c r="AL20" s="23">
        <v>555</v>
      </c>
      <c r="AM20" s="24">
        <v>227</v>
      </c>
      <c r="AN20" s="175">
        <f t="shared" si="18"/>
        <v>782</v>
      </c>
      <c r="AO20" s="23">
        <v>634</v>
      </c>
      <c r="AP20" s="24">
        <v>252</v>
      </c>
      <c r="AQ20" s="175">
        <f t="shared" si="20"/>
        <v>886</v>
      </c>
      <c r="AR20" s="23">
        <v>700</v>
      </c>
      <c r="AS20" s="24">
        <v>247</v>
      </c>
      <c r="AT20" s="175">
        <f t="shared" si="22"/>
        <v>947</v>
      </c>
      <c r="AU20" s="23">
        <v>693</v>
      </c>
      <c r="AV20" s="24">
        <v>240</v>
      </c>
      <c r="AW20" s="175">
        <f t="shared" si="24"/>
        <v>933</v>
      </c>
      <c r="AX20" s="23">
        <v>647</v>
      </c>
      <c r="AY20" s="24">
        <v>247</v>
      </c>
      <c r="AZ20" s="175">
        <f t="shared" si="26"/>
        <v>894</v>
      </c>
    </row>
    <row r="21" spans="1:52" ht="15" thickTop="1" x14ac:dyDescent="0.3">
      <c r="A21" s="327" t="s">
        <v>20</v>
      </c>
      <c r="B21" s="327"/>
      <c r="C21" s="327"/>
      <c r="D21" s="327"/>
    </row>
    <row r="22" spans="1:52" x14ac:dyDescent="0.3">
      <c r="W22" s="204"/>
      <c r="X22" s="204"/>
      <c r="Y22" s="204"/>
      <c r="AC22" s="204"/>
      <c r="AD22" s="204"/>
      <c r="AE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</row>
    <row r="23" spans="1:52" x14ac:dyDescent="0.3">
      <c r="W23" s="207"/>
      <c r="X23" s="207"/>
      <c r="Y23" s="207"/>
      <c r="AC23" s="207"/>
      <c r="AD23" s="207"/>
      <c r="AE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</row>
    <row r="24" spans="1:52" ht="21" x14ac:dyDescent="0.3">
      <c r="A24" s="326" t="s">
        <v>21</v>
      </c>
      <c r="B24" s="326"/>
      <c r="C24" s="326"/>
      <c r="D24" s="326"/>
      <c r="E24" s="326"/>
      <c r="F24" s="326"/>
      <c r="G24" s="326"/>
      <c r="H24" s="326"/>
      <c r="I24" s="326"/>
      <c r="J24" s="326"/>
      <c r="K24" s="25"/>
      <c r="L24" s="25"/>
      <c r="M24" s="25"/>
      <c r="W24" s="206"/>
      <c r="X24" s="206"/>
      <c r="Y24" s="206"/>
      <c r="AC24" s="206"/>
      <c r="AD24" s="206"/>
      <c r="AE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</row>
    <row r="25" spans="1:52" x14ac:dyDescent="0.3">
      <c r="W25" s="206"/>
      <c r="X25" s="206"/>
      <c r="Y25" s="206"/>
      <c r="AC25" s="206"/>
      <c r="AD25" s="206"/>
      <c r="AE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</row>
    <row r="26" spans="1:52" ht="15" thickBot="1" x14ac:dyDescent="0.35">
      <c r="A26" s="1" t="s">
        <v>22</v>
      </c>
      <c r="W26" s="206"/>
      <c r="X26" s="206"/>
      <c r="Y26" s="206"/>
      <c r="AC26" s="206"/>
      <c r="AD26" s="206"/>
      <c r="AE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</row>
    <row r="27" spans="1:52" ht="15" thickTop="1" x14ac:dyDescent="0.3">
      <c r="A27" s="323"/>
      <c r="B27" s="321" t="s">
        <v>7</v>
      </c>
      <c r="C27" s="321"/>
      <c r="D27" s="322"/>
      <c r="E27" s="321" t="s">
        <v>8</v>
      </c>
      <c r="F27" s="321"/>
      <c r="G27" s="322"/>
      <c r="H27" s="321" t="s">
        <v>9</v>
      </c>
      <c r="I27" s="321"/>
      <c r="J27" s="322"/>
      <c r="K27" s="321" t="s">
        <v>82</v>
      </c>
      <c r="L27" s="321"/>
      <c r="M27" s="322"/>
      <c r="N27" s="321" t="s">
        <v>83</v>
      </c>
      <c r="O27" s="321"/>
      <c r="P27" s="322"/>
      <c r="Q27" s="321" t="s">
        <v>84</v>
      </c>
      <c r="R27" s="321"/>
      <c r="S27" s="322"/>
      <c r="T27" s="321" t="s">
        <v>85</v>
      </c>
      <c r="U27" s="321"/>
      <c r="V27" s="322"/>
      <c r="W27" s="321" t="s">
        <v>86</v>
      </c>
      <c r="X27" s="321"/>
      <c r="Y27" s="322"/>
      <c r="Z27" s="321" t="s">
        <v>87</v>
      </c>
      <c r="AA27" s="321"/>
      <c r="AB27" s="322"/>
      <c r="AC27" s="202" t="s">
        <v>88</v>
      </c>
      <c r="AD27" s="202"/>
      <c r="AE27" s="203"/>
      <c r="AF27" s="202" t="s">
        <v>92</v>
      </c>
      <c r="AG27" s="202"/>
      <c r="AH27" s="203"/>
      <c r="AI27" s="321" t="s">
        <v>93</v>
      </c>
      <c r="AJ27" s="321"/>
      <c r="AK27" s="322"/>
      <c r="AL27" s="321" t="s">
        <v>94</v>
      </c>
      <c r="AM27" s="321"/>
      <c r="AN27" s="322"/>
      <c r="AO27" s="202" t="s">
        <v>95</v>
      </c>
      <c r="AP27" s="202"/>
      <c r="AQ27" s="203"/>
      <c r="AR27" s="202" t="s">
        <v>96</v>
      </c>
      <c r="AS27" s="202"/>
      <c r="AT27" s="203"/>
      <c r="AU27" s="202" t="s">
        <v>97</v>
      </c>
      <c r="AV27" s="202"/>
      <c r="AW27" s="203"/>
      <c r="AX27" s="299" t="s">
        <v>98</v>
      </c>
      <c r="AY27" s="202"/>
      <c r="AZ27" s="203"/>
    </row>
    <row r="28" spans="1:52" x14ac:dyDescent="0.3">
      <c r="A28" s="324"/>
      <c r="B28" s="4" t="s">
        <v>2</v>
      </c>
      <c r="C28" s="5" t="s">
        <v>3</v>
      </c>
      <c r="D28" s="201" t="s">
        <v>4</v>
      </c>
      <c r="E28" s="4" t="s">
        <v>2</v>
      </c>
      <c r="F28" s="5" t="s">
        <v>3</v>
      </c>
      <c r="G28" s="7" t="s">
        <v>4</v>
      </c>
      <c r="H28" s="4" t="s">
        <v>2</v>
      </c>
      <c r="I28" s="5" t="s">
        <v>3</v>
      </c>
      <c r="J28" s="7" t="s">
        <v>4</v>
      </c>
      <c r="K28" s="4" t="s">
        <v>2</v>
      </c>
      <c r="L28" s="5" t="s">
        <v>3</v>
      </c>
      <c r="M28" s="7" t="s">
        <v>4</v>
      </c>
      <c r="N28" s="4" t="s">
        <v>2</v>
      </c>
      <c r="O28" s="5" t="s">
        <v>3</v>
      </c>
      <c r="P28" s="185" t="s">
        <v>4</v>
      </c>
      <c r="Q28" s="4" t="s">
        <v>2</v>
      </c>
      <c r="R28" s="5" t="s">
        <v>3</v>
      </c>
      <c r="S28" s="185" t="s">
        <v>4</v>
      </c>
      <c r="T28" s="4" t="s">
        <v>2</v>
      </c>
      <c r="U28" s="5" t="s">
        <v>3</v>
      </c>
      <c r="V28" s="185" t="s">
        <v>4</v>
      </c>
      <c r="W28" s="4" t="s">
        <v>2</v>
      </c>
      <c r="X28" s="5" t="s">
        <v>3</v>
      </c>
      <c r="Y28" s="185" t="s">
        <v>4</v>
      </c>
      <c r="Z28" s="4" t="s">
        <v>2</v>
      </c>
      <c r="AA28" s="5" t="s">
        <v>3</v>
      </c>
      <c r="AB28" s="185" t="s">
        <v>4</v>
      </c>
      <c r="AC28" s="4" t="s">
        <v>2</v>
      </c>
      <c r="AD28" s="5" t="s">
        <v>3</v>
      </c>
      <c r="AE28" s="180" t="s">
        <v>4</v>
      </c>
      <c r="AF28" s="4" t="s">
        <v>2</v>
      </c>
      <c r="AG28" s="5" t="s">
        <v>3</v>
      </c>
      <c r="AH28" s="180" t="s">
        <v>4</v>
      </c>
      <c r="AI28" s="4" t="s">
        <v>2</v>
      </c>
      <c r="AJ28" s="5" t="s">
        <v>3</v>
      </c>
      <c r="AK28" s="180" t="s">
        <v>4</v>
      </c>
      <c r="AL28" s="4" t="s">
        <v>2</v>
      </c>
      <c r="AM28" s="5" t="s">
        <v>3</v>
      </c>
      <c r="AN28" s="180" t="s">
        <v>4</v>
      </c>
      <c r="AO28" s="4" t="s">
        <v>2</v>
      </c>
      <c r="AP28" s="5" t="s">
        <v>3</v>
      </c>
      <c r="AQ28" s="180" t="s">
        <v>4</v>
      </c>
      <c r="AR28" s="4" t="s">
        <v>2</v>
      </c>
      <c r="AS28" s="5" t="s">
        <v>3</v>
      </c>
      <c r="AT28" s="180" t="s">
        <v>4</v>
      </c>
      <c r="AU28" s="4" t="s">
        <v>2</v>
      </c>
      <c r="AV28" s="5" t="s">
        <v>3</v>
      </c>
      <c r="AW28" s="180" t="s">
        <v>4</v>
      </c>
      <c r="AX28" s="4" t="s">
        <v>2</v>
      </c>
      <c r="AY28" s="5" t="s">
        <v>3</v>
      </c>
      <c r="AZ28" s="180" t="s">
        <v>4</v>
      </c>
    </row>
    <row r="29" spans="1:52" x14ac:dyDescent="0.3">
      <c r="A29" s="15" t="s">
        <v>23</v>
      </c>
      <c r="B29" s="33">
        <f>B31+B37+B43+B44</f>
        <v>3161</v>
      </c>
      <c r="C29" s="34">
        <f>C31+C37+C43+C44</f>
        <v>2945</v>
      </c>
      <c r="D29" s="35">
        <f>SUM(B29:C29)</f>
        <v>6106</v>
      </c>
      <c r="E29" s="33">
        <f>E31+E37+E43+E44</f>
        <v>5043</v>
      </c>
      <c r="F29" s="34">
        <f>F31+F37+F43+F44</f>
        <v>5554</v>
      </c>
      <c r="G29" s="35">
        <f>SUM(E29:F29)</f>
        <v>10597</v>
      </c>
      <c r="H29" s="33">
        <f>H31+H37+H43+H44</f>
        <v>9229</v>
      </c>
      <c r="I29" s="34">
        <f>I31+I37+I43+I44</f>
        <v>13849</v>
      </c>
      <c r="J29" s="35">
        <f>SUM(H29:I29)</f>
        <v>23078</v>
      </c>
      <c r="K29" s="33">
        <f>K31+K37+K43+K44</f>
        <v>5347</v>
      </c>
      <c r="L29" s="34">
        <f>L31+L37+L43+L44</f>
        <v>4046</v>
      </c>
      <c r="M29" s="35">
        <f>SUM(K29:L29)</f>
        <v>9393</v>
      </c>
      <c r="N29" s="186">
        <f>N31+N37+N43+N44</f>
        <v>5128</v>
      </c>
      <c r="O29" s="187">
        <f>O31+O37+O43+O44</f>
        <v>4559</v>
      </c>
      <c r="P29" s="188">
        <f>SUM(N29:O29)</f>
        <v>9687</v>
      </c>
      <c r="Q29" s="186">
        <f>Q31+Q37+Q43+Q44</f>
        <v>6278</v>
      </c>
      <c r="R29" s="187">
        <f>R31+R37+R43+R44</f>
        <v>6296</v>
      </c>
      <c r="S29" s="188">
        <f t="shared" ref="S29" si="27">SUM(Q29:R29)</f>
        <v>12574</v>
      </c>
      <c r="T29" s="186">
        <f>T31+T37+T43+T44</f>
        <v>10338</v>
      </c>
      <c r="U29" s="187">
        <f>U31+U37+U43+U44</f>
        <v>14165</v>
      </c>
      <c r="V29" s="188">
        <f t="shared" ref="V29" si="28">SUM(T29:U29)</f>
        <v>24503</v>
      </c>
      <c r="W29" s="186">
        <f>W31+W37+W43+W44</f>
        <v>6132</v>
      </c>
      <c r="X29" s="187">
        <f>X31+X37+X43+X44</f>
        <v>4814</v>
      </c>
      <c r="Y29" s="188">
        <f>SUM(W29:X29)</f>
        <v>10946</v>
      </c>
      <c r="Z29" s="186">
        <f>Z31+Z37+Z43+Z44</f>
        <v>5972</v>
      </c>
      <c r="AA29" s="187">
        <f>AA31+AA37+AA43+AA44</f>
        <v>5207</v>
      </c>
      <c r="AB29" s="188">
        <f t="shared" ref="AB29" si="29">SUM(Z29:AA29)</f>
        <v>11179</v>
      </c>
    </row>
    <row r="30" spans="1:52" x14ac:dyDescent="0.3">
      <c r="A30" s="15"/>
      <c r="B30" s="33"/>
      <c r="C30" s="34"/>
      <c r="D30" s="35"/>
      <c r="E30" s="33"/>
      <c r="F30" s="34"/>
      <c r="G30" s="35"/>
      <c r="H30" s="33"/>
      <c r="I30" s="34"/>
      <c r="J30" s="35"/>
      <c r="K30" s="33"/>
      <c r="L30" s="34"/>
      <c r="M30" s="35"/>
      <c r="AC30" s="215">
        <f>AC31+AC37+AC43+AC44</f>
        <v>7220</v>
      </c>
      <c r="AD30" s="216">
        <f>AD31+AD37+AD43+AD44</f>
        <v>7059</v>
      </c>
      <c r="AE30" s="217">
        <f t="shared" ref="AE30" si="30">SUM(AC30:AD30)</f>
        <v>14279</v>
      </c>
      <c r="AF30" s="215">
        <f>AF31+AF37+AF43+AF44</f>
        <v>10979</v>
      </c>
      <c r="AG30" s="216">
        <f>AG31+AG37+AG43+AG44</f>
        <v>14342</v>
      </c>
      <c r="AH30" s="217">
        <f t="shared" ref="AH30" si="31">SUM(AF30:AG30)</f>
        <v>25321</v>
      </c>
      <c r="AI30" s="215">
        <f>AI31+AI37+AI43+AI44</f>
        <v>6813</v>
      </c>
      <c r="AJ30" s="216">
        <f>AJ31+AJ37+AJ43+AJ44</f>
        <v>5426</v>
      </c>
      <c r="AK30" s="217">
        <f t="shared" ref="AK30" si="32">SUM(AI30:AJ30)</f>
        <v>12239</v>
      </c>
      <c r="AL30" s="215">
        <f>AL31+AL37+AL43+AL44</f>
        <v>6509</v>
      </c>
      <c r="AM30" s="216">
        <f>AM31+AM37+AM43+AM44</f>
        <v>5338</v>
      </c>
      <c r="AN30" s="217">
        <f t="shared" ref="AN30" si="33">SUM(AL30:AM30)</f>
        <v>11847</v>
      </c>
      <c r="AO30" s="33">
        <f>AO31+AO37+AO43+AO44</f>
        <v>7860</v>
      </c>
      <c r="AP30" s="34">
        <f>AP31+AP37+AP43+AP44</f>
        <v>7275</v>
      </c>
      <c r="AQ30" s="35">
        <f>SUM(AO30:AP30)</f>
        <v>15135</v>
      </c>
      <c r="AR30" s="33">
        <f>AR31+AR37+AR43+AR44</f>
        <v>11350</v>
      </c>
      <c r="AS30" s="34">
        <f>AS31+AS37+AS43+AS44</f>
        <v>14474</v>
      </c>
      <c r="AT30" s="35">
        <f>SUM(AR30:AS30)</f>
        <v>25824</v>
      </c>
      <c r="AU30" s="33">
        <f>AU31+AU37+AU43+AU44</f>
        <v>7335</v>
      </c>
      <c r="AV30" s="34">
        <f>AV31+AV37+AV43+AV44</f>
        <v>5690</v>
      </c>
      <c r="AW30" s="35">
        <f>SUM(AU30:AV30)</f>
        <v>13025</v>
      </c>
      <c r="AX30" s="215">
        <f>AX31+AX37+AX43+AX44</f>
        <v>7026</v>
      </c>
      <c r="AY30" s="216">
        <f>AY31+AY37+AY43+AY44</f>
        <v>5508</v>
      </c>
      <c r="AZ30" s="217">
        <f>SUM(AX30:AY30)</f>
        <v>12534</v>
      </c>
    </row>
    <row r="31" spans="1:52" x14ac:dyDescent="0.3">
      <c r="A31" s="28" t="s">
        <v>24</v>
      </c>
      <c r="B31" s="36">
        <v>326</v>
      </c>
      <c r="C31" s="37">
        <v>498</v>
      </c>
      <c r="D31" s="38">
        <v>824</v>
      </c>
      <c r="E31" s="36">
        <v>590</v>
      </c>
      <c r="F31" s="37">
        <v>852</v>
      </c>
      <c r="G31" s="38">
        <f t="shared" ref="G31:G36" si="34">SUM(E31:F31)</f>
        <v>1442</v>
      </c>
      <c r="H31" s="36">
        <v>998</v>
      </c>
      <c r="I31" s="37">
        <v>1482</v>
      </c>
      <c r="J31" s="38">
        <f t="shared" ref="J31:J43" si="35">SUM(H31:I31)</f>
        <v>2480</v>
      </c>
      <c r="K31" s="36">
        <v>493</v>
      </c>
      <c r="L31" s="37">
        <v>561</v>
      </c>
      <c r="M31" s="38">
        <v>1054</v>
      </c>
      <c r="N31" s="189">
        <v>567</v>
      </c>
      <c r="O31" s="190">
        <v>653</v>
      </c>
      <c r="P31" s="191">
        <v>1236</v>
      </c>
      <c r="Q31" s="189">
        <v>660</v>
      </c>
      <c r="R31" s="190">
        <v>787</v>
      </c>
      <c r="S31" s="191">
        <f t="shared" ref="S31:S37" si="36">SUM(Q31:R31)</f>
        <v>1447</v>
      </c>
      <c r="T31" s="189">
        <v>1046</v>
      </c>
      <c r="U31" s="190">
        <v>1451</v>
      </c>
      <c r="V31" s="191">
        <f t="shared" ref="V31:V44" si="37">SUM(T31:U31)</f>
        <v>2497</v>
      </c>
      <c r="W31" s="189">
        <v>562</v>
      </c>
      <c r="X31" s="190">
        <v>642</v>
      </c>
      <c r="Y31" s="191">
        <f t="shared" ref="Y31:Y44" si="38">SUM(W31:X31)</f>
        <v>1204</v>
      </c>
      <c r="Z31" s="189">
        <v>616</v>
      </c>
      <c r="AA31" s="190">
        <v>704</v>
      </c>
      <c r="AB31" s="191">
        <f t="shared" ref="AB31:AB36" si="39">SUM(Z31:AA31)</f>
        <v>1320</v>
      </c>
      <c r="AC31" s="218">
        <v>775</v>
      </c>
      <c r="AD31" s="219">
        <v>903</v>
      </c>
      <c r="AE31" s="220">
        <f t="shared" ref="AE31:AE44" si="40">SUM(AC31:AD31)</f>
        <v>1678</v>
      </c>
      <c r="AF31" s="218">
        <v>1160</v>
      </c>
      <c r="AG31" s="37">
        <v>1421</v>
      </c>
      <c r="AH31" s="220">
        <f t="shared" ref="AH31:AH44" si="41">SUM(AF31:AG31)</f>
        <v>2581</v>
      </c>
      <c r="AI31" s="218">
        <v>673</v>
      </c>
      <c r="AJ31" s="219">
        <v>717</v>
      </c>
      <c r="AK31" s="220">
        <f t="shared" ref="AK31:AK44" si="42">SUM(AI31:AJ31)</f>
        <v>1390</v>
      </c>
      <c r="AL31" s="36">
        <v>635</v>
      </c>
      <c r="AM31" s="37">
        <v>688</v>
      </c>
      <c r="AN31" s="220">
        <f t="shared" ref="AN31:AN44" si="43">SUM(AL31:AM31)</f>
        <v>1323</v>
      </c>
      <c r="AO31" s="36">
        <v>787</v>
      </c>
      <c r="AP31" s="37">
        <v>867</v>
      </c>
      <c r="AQ31" s="38">
        <f t="shared" ref="AQ31:AQ44" si="44">SUM(AO31:AP31)</f>
        <v>1654</v>
      </c>
      <c r="AR31" s="36">
        <v>1098</v>
      </c>
      <c r="AS31" s="37">
        <v>1325</v>
      </c>
      <c r="AT31" s="38">
        <f t="shared" ref="AT31:AT44" si="45">SUM(AR31:AS31)</f>
        <v>2423</v>
      </c>
      <c r="AU31" s="36">
        <v>621</v>
      </c>
      <c r="AV31" s="37">
        <v>699</v>
      </c>
      <c r="AW31" s="38">
        <f t="shared" ref="AW31:AW44" si="46">SUM(AU31:AV31)</f>
        <v>1320</v>
      </c>
      <c r="AX31" s="218">
        <v>624</v>
      </c>
      <c r="AY31" s="219">
        <v>667</v>
      </c>
      <c r="AZ31" s="220">
        <f t="shared" ref="AZ31:AZ38" si="47">SUM(AX31:AY31)</f>
        <v>1291</v>
      </c>
    </row>
    <row r="32" spans="1:52" x14ac:dyDescent="0.3">
      <c r="A32" s="29" t="s">
        <v>25</v>
      </c>
      <c r="B32" s="39">
        <v>518</v>
      </c>
      <c r="C32" s="40">
        <v>379</v>
      </c>
      <c r="D32" s="41">
        <v>897</v>
      </c>
      <c r="E32" s="39">
        <v>794</v>
      </c>
      <c r="F32" s="40">
        <v>704</v>
      </c>
      <c r="G32" s="41">
        <f t="shared" si="34"/>
        <v>1498</v>
      </c>
      <c r="H32" s="39">
        <v>1358</v>
      </c>
      <c r="I32" s="40">
        <v>1968</v>
      </c>
      <c r="J32" s="41">
        <f t="shared" si="35"/>
        <v>3326</v>
      </c>
      <c r="K32" s="39">
        <v>802</v>
      </c>
      <c r="L32" s="40">
        <v>470</v>
      </c>
      <c r="M32" s="41">
        <v>1272</v>
      </c>
      <c r="N32" s="39">
        <v>713</v>
      </c>
      <c r="O32" s="40">
        <v>574</v>
      </c>
      <c r="P32" s="41">
        <v>1303</v>
      </c>
      <c r="Q32" s="39">
        <v>957</v>
      </c>
      <c r="R32" s="40">
        <v>863</v>
      </c>
      <c r="S32" s="41">
        <f t="shared" si="36"/>
        <v>1820</v>
      </c>
      <c r="T32" s="39">
        <v>1597</v>
      </c>
      <c r="U32" s="40">
        <v>2131</v>
      </c>
      <c r="V32" s="41">
        <f t="shared" si="37"/>
        <v>3728</v>
      </c>
      <c r="W32" s="39">
        <v>911</v>
      </c>
      <c r="X32" s="40">
        <v>597</v>
      </c>
      <c r="Y32" s="41">
        <f t="shared" si="38"/>
        <v>1508</v>
      </c>
      <c r="Z32" s="39">
        <v>833</v>
      </c>
      <c r="AA32" s="40">
        <v>657</v>
      </c>
      <c r="AB32" s="41">
        <f t="shared" si="39"/>
        <v>1490</v>
      </c>
      <c r="AC32" s="39">
        <v>992</v>
      </c>
      <c r="AD32" s="40">
        <v>890</v>
      </c>
      <c r="AE32" s="41">
        <f t="shared" si="40"/>
        <v>1882</v>
      </c>
      <c r="AF32" s="39">
        <v>1699</v>
      </c>
      <c r="AG32" s="40">
        <v>2181</v>
      </c>
      <c r="AH32" s="41">
        <f t="shared" si="41"/>
        <v>3880</v>
      </c>
      <c r="AI32" s="39">
        <v>965</v>
      </c>
      <c r="AJ32" s="40">
        <v>659</v>
      </c>
      <c r="AK32" s="41">
        <f t="shared" si="42"/>
        <v>1624</v>
      </c>
      <c r="AL32" s="39">
        <v>907</v>
      </c>
      <c r="AM32" s="40">
        <v>653</v>
      </c>
      <c r="AN32" s="41">
        <f t="shared" si="43"/>
        <v>1560</v>
      </c>
      <c r="AO32" s="39">
        <v>1163</v>
      </c>
      <c r="AP32" s="40">
        <v>963</v>
      </c>
      <c r="AQ32" s="41">
        <f t="shared" si="44"/>
        <v>2126</v>
      </c>
      <c r="AR32" s="39">
        <v>1802</v>
      </c>
      <c r="AS32" s="40">
        <v>2135</v>
      </c>
      <c r="AT32" s="41">
        <f t="shared" si="45"/>
        <v>3937</v>
      </c>
      <c r="AU32" s="39">
        <v>1131</v>
      </c>
      <c r="AV32" s="40">
        <v>717</v>
      </c>
      <c r="AW32" s="41">
        <f t="shared" si="46"/>
        <v>1848</v>
      </c>
      <c r="AX32" s="39">
        <v>1053</v>
      </c>
      <c r="AY32" s="40">
        <v>698</v>
      </c>
      <c r="AZ32" s="41">
        <f t="shared" si="47"/>
        <v>1751</v>
      </c>
    </row>
    <row r="33" spans="1:52" x14ac:dyDescent="0.3">
      <c r="A33" s="30" t="s">
        <v>26</v>
      </c>
      <c r="B33" s="39">
        <v>196</v>
      </c>
      <c r="C33" s="40">
        <v>103</v>
      </c>
      <c r="D33" s="41">
        <v>299</v>
      </c>
      <c r="E33" s="39">
        <v>335</v>
      </c>
      <c r="F33" s="40">
        <v>213</v>
      </c>
      <c r="G33" s="41">
        <f t="shared" si="34"/>
        <v>548</v>
      </c>
      <c r="H33" s="39">
        <v>510</v>
      </c>
      <c r="I33" s="40">
        <v>475</v>
      </c>
      <c r="J33" s="41">
        <f t="shared" si="35"/>
        <v>985</v>
      </c>
      <c r="K33" s="39">
        <v>549</v>
      </c>
      <c r="L33" s="40">
        <v>197</v>
      </c>
      <c r="M33" s="41">
        <v>746</v>
      </c>
      <c r="N33" s="39">
        <v>421</v>
      </c>
      <c r="O33" s="40">
        <v>207</v>
      </c>
      <c r="P33" s="41">
        <v>632</v>
      </c>
      <c r="Q33" s="39">
        <v>474</v>
      </c>
      <c r="R33" s="40">
        <v>311</v>
      </c>
      <c r="S33" s="41">
        <f t="shared" si="36"/>
        <v>785</v>
      </c>
      <c r="T33" s="39">
        <v>690</v>
      </c>
      <c r="U33" s="40">
        <v>487</v>
      </c>
      <c r="V33" s="41">
        <f t="shared" si="37"/>
        <v>1177</v>
      </c>
      <c r="W33" s="39">
        <v>577</v>
      </c>
      <c r="X33" s="40">
        <v>184</v>
      </c>
      <c r="Y33" s="41">
        <f t="shared" si="38"/>
        <v>761</v>
      </c>
      <c r="Z33" s="39">
        <v>443</v>
      </c>
      <c r="AA33" s="40">
        <v>170</v>
      </c>
      <c r="AB33" s="41">
        <f t="shared" si="39"/>
        <v>613</v>
      </c>
      <c r="AC33" s="39">
        <v>562</v>
      </c>
      <c r="AD33" s="40">
        <v>333</v>
      </c>
      <c r="AE33" s="41">
        <f t="shared" si="40"/>
        <v>895</v>
      </c>
      <c r="AF33" s="39">
        <v>651</v>
      </c>
      <c r="AG33" s="40">
        <v>542</v>
      </c>
      <c r="AH33" s="41">
        <f t="shared" si="41"/>
        <v>1193</v>
      </c>
      <c r="AI33" s="39">
        <v>566</v>
      </c>
      <c r="AJ33" s="40">
        <v>227</v>
      </c>
      <c r="AK33" s="41">
        <f t="shared" si="42"/>
        <v>793</v>
      </c>
      <c r="AL33" s="39">
        <v>576</v>
      </c>
      <c r="AM33" s="40">
        <v>223</v>
      </c>
      <c r="AN33" s="41">
        <f t="shared" si="43"/>
        <v>799</v>
      </c>
      <c r="AO33" s="39">
        <v>590</v>
      </c>
      <c r="AP33" s="40">
        <v>293</v>
      </c>
      <c r="AQ33" s="41">
        <f t="shared" si="44"/>
        <v>883</v>
      </c>
      <c r="AR33" s="39">
        <v>752</v>
      </c>
      <c r="AS33" s="40">
        <v>562</v>
      </c>
      <c r="AT33" s="41">
        <f t="shared" si="45"/>
        <v>1314</v>
      </c>
      <c r="AU33" s="39">
        <v>682</v>
      </c>
      <c r="AV33" s="40">
        <v>236</v>
      </c>
      <c r="AW33" s="41">
        <f t="shared" si="46"/>
        <v>918</v>
      </c>
      <c r="AX33" s="39">
        <v>685</v>
      </c>
      <c r="AY33" s="40">
        <v>227</v>
      </c>
      <c r="AZ33" s="41">
        <f t="shared" si="47"/>
        <v>912</v>
      </c>
    </row>
    <row r="34" spans="1:52" x14ac:dyDescent="0.3">
      <c r="A34" s="30" t="s">
        <v>27</v>
      </c>
      <c r="B34" s="39">
        <v>481</v>
      </c>
      <c r="C34" s="40">
        <v>435</v>
      </c>
      <c r="D34" s="41">
        <v>916</v>
      </c>
      <c r="E34" s="39">
        <v>718</v>
      </c>
      <c r="F34" s="40">
        <v>775</v>
      </c>
      <c r="G34" s="41">
        <f t="shared" si="34"/>
        <v>1493</v>
      </c>
      <c r="H34" s="39">
        <v>1124</v>
      </c>
      <c r="I34" s="40">
        <v>1615</v>
      </c>
      <c r="J34" s="41">
        <f t="shared" si="35"/>
        <v>2739</v>
      </c>
      <c r="K34" s="39">
        <v>731</v>
      </c>
      <c r="L34" s="40">
        <v>499</v>
      </c>
      <c r="M34" s="41">
        <v>1230</v>
      </c>
      <c r="N34" s="39">
        <v>697</v>
      </c>
      <c r="O34" s="40">
        <v>568</v>
      </c>
      <c r="P34" s="41">
        <v>1271</v>
      </c>
      <c r="Q34" s="39">
        <v>881</v>
      </c>
      <c r="R34" s="40">
        <v>871</v>
      </c>
      <c r="S34" s="41">
        <f t="shared" si="36"/>
        <v>1752</v>
      </c>
      <c r="T34" s="39">
        <v>1301</v>
      </c>
      <c r="U34" s="40">
        <v>1765</v>
      </c>
      <c r="V34" s="41">
        <f t="shared" si="37"/>
        <v>3066</v>
      </c>
      <c r="W34" s="39">
        <v>866</v>
      </c>
      <c r="X34" s="40">
        <v>622</v>
      </c>
      <c r="Y34" s="41">
        <f t="shared" si="38"/>
        <v>1488</v>
      </c>
      <c r="Z34" s="39">
        <v>853</v>
      </c>
      <c r="AA34" s="40">
        <v>731</v>
      </c>
      <c r="AB34" s="41">
        <f t="shared" si="39"/>
        <v>1584</v>
      </c>
      <c r="AC34" s="39">
        <v>1038</v>
      </c>
      <c r="AD34" s="40">
        <v>975</v>
      </c>
      <c r="AE34" s="41">
        <f t="shared" si="40"/>
        <v>2013</v>
      </c>
      <c r="AF34" s="39">
        <v>1531</v>
      </c>
      <c r="AG34" s="40">
        <v>1949</v>
      </c>
      <c r="AH34" s="41">
        <f t="shared" si="41"/>
        <v>3480</v>
      </c>
      <c r="AI34" s="39">
        <v>978</v>
      </c>
      <c r="AJ34" s="40">
        <v>754</v>
      </c>
      <c r="AK34" s="41">
        <f t="shared" si="42"/>
        <v>1732</v>
      </c>
      <c r="AL34" s="39">
        <v>890</v>
      </c>
      <c r="AM34" s="40">
        <v>694</v>
      </c>
      <c r="AN34" s="41">
        <f t="shared" si="43"/>
        <v>1584</v>
      </c>
      <c r="AO34" s="39">
        <v>1107</v>
      </c>
      <c r="AP34" s="40">
        <v>1053</v>
      </c>
      <c r="AQ34" s="41">
        <f t="shared" si="44"/>
        <v>2160</v>
      </c>
      <c r="AR34" s="39">
        <v>1525</v>
      </c>
      <c r="AS34" s="40">
        <v>1955</v>
      </c>
      <c r="AT34" s="41">
        <f t="shared" si="45"/>
        <v>3480</v>
      </c>
      <c r="AU34" s="39">
        <v>1061</v>
      </c>
      <c r="AV34" s="40">
        <v>850</v>
      </c>
      <c r="AW34" s="41">
        <f t="shared" si="46"/>
        <v>1911</v>
      </c>
      <c r="AX34" s="39">
        <v>976</v>
      </c>
      <c r="AY34" s="40">
        <v>715</v>
      </c>
      <c r="AZ34" s="41">
        <f t="shared" si="47"/>
        <v>1691</v>
      </c>
    </row>
    <row r="35" spans="1:52" x14ac:dyDescent="0.3">
      <c r="A35" s="30" t="s">
        <v>28</v>
      </c>
      <c r="B35" s="39">
        <v>428</v>
      </c>
      <c r="C35" s="40">
        <v>401</v>
      </c>
      <c r="D35" s="41">
        <v>829</v>
      </c>
      <c r="E35" s="39">
        <v>648</v>
      </c>
      <c r="F35" s="40">
        <v>804</v>
      </c>
      <c r="G35" s="41">
        <f t="shared" si="34"/>
        <v>1452</v>
      </c>
      <c r="H35" s="39">
        <v>1360</v>
      </c>
      <c r="I35" s="40">
        <v>2141</v>
      </c>
      <c r="J35" s="41">
        <f t="shared" si="35"/>
        <v>3501</v>
      </c>
      <c r="K35" s="39">
        <v>658</v>
      </c>
      <c r="L35" s="40">
        <v>543</v>
      </c>
      <c r="M35" s="41">
        <v>1201</v>
      </c>
      <c r="N35" s="39">
        <v>640</v>
      </c>
      <c r="O35" s="40">
        <v>605</v>
      </c>
      <c r="P35" s="41">
        <v>1258</v>
      </c>
      <c r="Q35" s="39">
        <v>861</v>
      </c>
      <c r="R35" s="40">
        <v>999</v>
      </c>
      <c r="S35" s="41">
        <f t="shared" si="36"/>
        <v>1860</v>
      </c>
      <c r="T35" s="39">
        <v>1460</v>
      </c>
      <c r="U35" s="40">
        <v>2197</v>
      </c>
      <c r="V35" s="41">
        <f t="shared" si="37"/>
        <v>3657</v>
      </c>
      <c r="W35" s="39">
        <v>755</v>
      </c>
      <c r="X35" s="40">
        <v>595</v>
      </c>
      <c r="Y35" s="41">
        <f t="shared" si="38"/>
        <v>1350</v>
      </c>
      <c r="Z35" s="39">
        <v>761</v>
      </c>
      <c r="AA35" s="40">
        <v>617</v>
      </c>
      <c r="AB35" s="41">
        <f t="shared" si="39"/>
        <v>1378</v>
      </c>
      <c r="AC35" s="39">
        <v>1027</v>
      </c>
      <c r="AD35" s="40">
        <v>1106</v>
      </c>
      <c r="AE35" s="41">
        <f t="shared" si="40"/>
        <v>2133</v>
      </c>
      <c r="AF35" s="39">
        <v>1565</v>
      </c>
      <c r="AG35" s="40">
        <v>2159</v>
      </c>
      <c r="AH35" s="41">
        <f t="shared" si="41"/>
        <v>3724</v>
      </c>
      <c r="AI35" s="39">
        <v>853</v>
      </c>
      <c r="AJ35" s="40">
        <v>654</v>
      </c>
      <c r="AK35" s="41">
        <f t="shared" si="42"/>
        <v>1507</v>
      </c>
      <c r="AL35" s="39">
        <v>820</v>
      </c>
      <c r="AM35" s="40">
        <v>642</v>
      </c>
      <c r="AN35" s="41">
        <f t="shared" si="43"/>
        <v>1462</v>
      </c>
      <c r="AO35" s="39">
        <v>1077</v>
      </c>
      <c r="AP35" s="40">
        <v>1126</v>
      </c>
      <c r="AQ35" s="41">
        <f t="shared" si="44"/>
        <v>2203</v>
      </c>
      <c r="AR35" s="39">
        <v>1668</v>
      </c>
      <c r="AS35" s="40">
        <v>2267</v>
      </c>
      <c r="AT35" s="41">
        <f t="shared" si="45"/>
        <v>3935</v>
      </c>
      <c r="AU35" s="39">
        <v>920</v>
      </c>
      <c r="AV35" s="40">
        <v>715</v>
      </c>
      <c r="AW35" s="41">
        <f t="shared" si="46"/>
        <v>1635</v>
      </c>
      <c r="AX35" s="39">
        <v>859</v>
      </c>
      <c r="AY35" s="40">
        <v>700</v>
      </c>
      <c r="AZ35" s="41">
        <f t="shared" si="47"/>
        <v>1559</v>
      </c>
    </row>
    <row r="36" spans="1:52" x14ac:dyDescent="0.3">
      <c r="A36" s="30" t="s">
        <v>29</v>
      </c>
      <c r="B36" s="39">
        <v>375</v>
      </c>
      <c r="C36" s="40">
        <v>326</v>
      </c>
      <c r="D36" s="41">
        <v>701</v>
      </c>
      <c r="E36" s="39">
        <v>572</v>
      </c>
      <c r="F36" s="40">
        <v>548</v>
      </c>
      <c r="G36" s="41">
        <f t="shared" si="34"/>
        <v>1120</v>
      </c>
      <c r="H36" s="39">
        <v>882</v>
      </c>
      <c r="I36" s="40">
        <v>1155</v>
      </c>
      <c r="J36" s="41">
        <f t="shared" si="35"/>
        <v>2037</v>
      </c>
      <c r="K36" s="39">
        <v>637</v>
      </c>
      <c r="L36" s="40">
        <v>359</v>
      </c>
      <c r="M36" s="41">
        <v>996</v>
      </c>
      <c r="N36" s="39">
        <v>628</v>
      </c>
      <c r="O36" s="40">
        <v>445</v>
      </c>
      <c r="P36" s="41">
        <v>1080</v>
      </c>
      <c r="Q36" s="39">
        <v>712</v>
      </c>
      <c r="R36" s="40">
        <v>642</v>
      </c>
      <c r="S36" s="41">
        <f t="shared" si="36"/>
        <v>1354</v>
      </c>
      <c r="T36" s="39">
        <v>1154</v>
      </c>
      <c r="U36" s="40">
        <v>1370</v>
      </c>
      <c r="V36" s="41">
        <f t="shared" si="37"/>
        <v>2524</v>
      </c>
      <c r="W36" s="39">
        <v>715</v>
      </c>
      <c r="X36" s="40">
        <v>480</v>
      </c>
      <c r="Y36" s="41">
        <f t="shared" si="38"/>
        <v>1195</v>
      </c>
      <c r="Z36" s="39">
        <v>696</v>
      </c>
      <c r="AA36" s="40">
        <v>565</v>
      </c>
      <c r="AB36" s="41">
        <f t="shared" si="39"/>
        <v>1261</v>
      </c>
      <c r="AC36" s="39">
        <v>835</v>
      </c>
      <c r="AD36" s="40">
        <v>768</v>
      </c>
      <c r="AE36" s="41">
        <f t="shared" si="40"/>
        <v>1603</v>
      </c>
      <c r="AF36" s="39">
        <v>1188</v>
      </c>
      <c r="AG36" s="40">
        <v>1397</v>
      </c>
      <c r="AH36" s="41">
        <f t="shared" si="41"/>
        <v>2585</v>
      </c>
      <c r="AI36" s="39">
        <v>794</v>
      </c>
      <c r="AJ36" s="40">
        <v>527</v>
      </c>
      <c r="AK36" s="41">
        <f t="shared" si="42"/>
        <v>1321</v>
      </c>
      <c r="AL36" s="39">
        <v>742</v>
      </c>
      <c r="AM36" s="40">
        <v>541</v>
      </c>
      <c r="AN36" s="41">
        <f t="shared" si="43"/>
        <v>1283</v>
      </c>
      <c r="AO36" s="39">
        <v>946</v>
      </c>
      <c r="AP36" s="40">
        <v>773</v>
      </c>
      <c r="AQ36" s="41">
        <f t="shared" si="44"/>
        <v>1719</v>
      </c>
      <c r="AR36" s="39">
        <v>1269</v>
      </c>
      <c r="AS36" s="40">
        <v>1370</v>
      </c>
      <c r="AT36" s="41">
        <f t="shared" si="45"/>
        <v>2639</v>
      </c>
      <c r="AU36" s="39">
        <v>890</v>
      </c>
      <c r="AV36" s="40">
        <v>528</v>
      </c>
      <c r="AW36" s="41">
        <f t="shared" si="46"/>
        <v>1418</v>
      </c>
      <c r="AX36" s="39">
        <v>807</v>
      </c>
      <c r="AY36" s="40">
        <v>542</v>
      </c>
      <c r="AZ36" s="41">
        <f t="shared" si="47"/>
        <v>1349</v>
      </c>
    </row>
    <row r="37" spans="1:52" x14ac:dyDescent="0.3">
      <c r="A37" s="28" t="s">
        <v>30</v>
      </c>
      <c r="B37" s="42">
        <f t="shared" ref="B37:G37" si="48">SUM(B32:B36)</f>
        <v>1998</v>
      </c>
      <c r="C37" s="43">
        <f t="shared" si="48"/>
        <v>1644</v>
      </c>
      <c r="D37" s="44">
        <f t="shared" si="48"/>
        <v>3642</v>
      </c>
      <c r="E37" s="42">
        <f t="shared" si="48"/>
        <v>3067</v>
      </c>
      <c r="F37" s="43">
        <f t="shared" si="48"/>
        <v>3044</v>
      </c>
      <c r="G37" s="44">
        <f t="shared" si="48"/>
        <v>6111</v>
      </c>
      <c r="H37" s="42">
        <f>SUM(H32:H36)</f>
        <v>5234</v>
      </c>
      <c r="I37" s="43">
        <f>SUM(I32:I36)</f>
        <v>7354</v>
      </c>
      <c r="J37" s="44">
        <f t="shared" si="35"/>
        <v>12588</v>
      </c>
      <c r="K37" s="42">
        <f>SUM(K32:K36)</f>
        <v>3377</v>
      </c>
      <c r="L37" s="43">
        <f>SUM(L32:L36)</f>
        <v>2068</v>
      </c>
      <c r="M37" s="44">
        <f>SUM(K37:L37)</f>
        <v>5445</v>
      </c>
      <c r="N37" s="42">
        <f>SUM(N32:N36)</f>
        <v>3099</v>
      </c>
      <c r="O37" s="43">
        <f>SUM(O32:O36)</f>
        <v>2399</v>
      </c>
      <c r="P37" s="44">
        <f>SUM(N37:O37)</f>
        <v>5498</v>
      </c>
      <c r="Q37" s="42">
        <f>SUM(Q32:Q36)</f>
        <v>3885</v>
      </c>
      <c r="R37" s="43">
        <f>SUM(R32:R36)</f>
        <v>3686</v>
      </c>
      <c r="S37" s="44">
        <f t="shared" si="36"/>
        <v>7571</v>
      </c>
      <c r="T37" s="42">
        <f>SUM(T32:T36)</f>
        <v>6202</v>
      </c>
      <c r="U37" s="43">
        <f>SUM(U32:U36)</f>
        <v>7950</v>
      </c>
      <c r="V37" s="44">
        <f t="shared" si="37"/>
        <v>14152</v>
      </c>
      <c r="W37" s="42">
        <f>SUM(W32:W36)</f>
        <v>3824</v>
      </c>
      <c r="X37" s="43">
        <f>SUM(X32:X36)</f>
        <v>2478</v>
      </c>
      <c r="Y37" s="44">
        <f t="shared" si="38"/>
        <v>6302</v>
      </c>
      <c r="Z37" s="42">
        <f>SUM(Z32:Z36)</f>
        <v>3586</v>
      </c>
      <c r="AA37" s="43">
        <f>SUM(AA32:AA36)</f>
        <v>2740</v>
      </c>
      <c r="AB37" s="44">
        <f t="shared" ref="AB37:AB44" si="49">SUM(Z37:AA37)</f>
        <v>6326</v>
      </c>
      <c r="AC37" s="42">
        <f>SUM(AC32:AC36)</f>
        <v>4454</v>
      </c>
      <c r="AD37" s="43">
        <f>SUM(AD32:AD36)</f>
        <v>4072</v>
      </c>
      <c r="AE37" s="44">
        <f t="shared" si="40"/>
        <v>8526</v>
      </c>
      <c r="AF37" s="42">
        <f>SUM(AF32:AF36)</f>
        <v>6634</v>
      </c>
      <c r="AG37" s="43">
        <f>SUM(AG32:AG36)</f>
        <v>8228</v>
      </c>
      <c r="AH37" s="44">
        <f t="shared" si="41"/>
        <v>14862</v>
      </c>
      <c r="AI37" s="42">
        <f>SUM(AI32:AI36)</f>
        <v>4156</v>
      </c>
      <c r="AJ37" s="43">
        <f>SUM(AJ32:AJ36)</f>
        <v>2821</v>
      </c>
      <c r="AK37" s="44">
        <f t="shared" si="42"/>
        <v>6977</v>
      </c>
      <c r="AL37" s="42">
        <f>SUM(AL32:AL36)</f>
        <v>3935</v>
      </c>
      <c r="AM37" s="43">
        <f>SUM(AM32:AM36)</f>
        <v>2753</v>
      </c>
      <c r="AN37" s="44">
        <f t="shared" si="43"/>
        <v>6688</v>
      </c>
      <c r="AO37" s="42">
        <f>SUM(AO32:AO36)</f>
        <v>4883</v>
      </c>
      <c r="AP37" s="43">
        <f>SUM(AP32:AP36)</f>
        <v>4208</v>
      </c>
      <c r="AQ37" s="44">
        <f t="shared" si="44"/>
        <v>9091</v>
      </c>
      <c r="AR37" s="42">
        <f>SUM(AR32:AR36)</f>
        <v>7016</v>
      </c>
      <c r="AS37" s="43">
        <f>SUM(AS32:AS36)</f>
        <v>8289</v>
      </c>
      <c r="AT37" s="44">
        <f t="shared" si="45"/>
        <v>15305</v>
      </c>
      <c r="AU37" s="42">
        <f>SUM(AU32:AU36)</f>
        <v>4684</v>
      </c>
      <c r="AV37" s="43">
        <f>SUM(AV32:AV36)</f>
        <v>3046</v>
      </c>
      <c r="AW37" s="44">
        <f t="shared" si="46"/>
        <v>7730</v>
      </c>
      <c r="AX37" s="42">
        <f>SUM(AX32:AX36)</f>
        <v>4380</v>
      </c>
      <c r="AY37" s="43">
        <f>SUM(AY32:AY36)</f>
        <v>2882</v>
      </c>
      <c r="AZ37" s="44">
        <f t="shared" si="47"/>
        <v>7262</v>
      </c>
    </row>
    <row r="38" spans="1:52" x14ac:dyDescent="0.3">
      <c r="A38" s="29" t="s">
        <v>31</v>
      </c>
      <c r="B38" s="39">
        <v>293</v>
      </c>
      <c r="C38" s="40">
        <v>274</v>
      </c>
      <c r="D38" s="41">
        <v>567</v>
      </c>
      <c r="E38" s="39">
        <v>435</v>
      </c>
      <c r="F38" s="40">
        <v>485</v>
      </c>
      <c r="G38" s="41">
        <f>SUM(E38:F38)</f>
        <v>920</v>
      </c>
      <c r="H38" s="39">
        <v>900</v>
      </c>
      <c r="I38" s="40">
        <v>1421</v>
      </c>
      <c r="J38" s="41">
        <f t="shared" si="35"/>
        <v>2321</v>
      </c>
      <c r="K38" s="39">
        <v>445</v>
      </c>
      <c r="L38" s="40">
        <v>415</v>
      </c>
      <c r="M38" s="41">
        <v>860</v>
      </c>
      <c r="N38" s="39">
        <v>421</v>
      </c>
      <c r="O38" s="40">
        <v>467</v>
      </c>
      <c r="P38" s="41">
        <v>896</v>
      </c>
      <c r="Q38" s="39">
        <v>504</v>
      </c>
      <c r="R38" s="40">
        <v>534</v>
      </c>
      <c r="S38" s="41">
        <v>564</v>
      </c>
      <c r="T38" s="39">
        <v>904</v>
      </c>
      <c r="U38" s="40">
        <v>1377</v>
      </c>
      <c r="V38" s="41">
        <f t="shared" si="37"/>
        <v>2281</v>
      </c>
      <c r="W38" s="39">
        <v>555</v>
      </c>
      <c r="X38" s="40">
        <v>526</v>
      </c>
      <c r="Y38" s="41">
        <f t="shared" si="38"/>
        <v>1081</v>
      </c>
      <c r="Z38" s="39">
        <v>539</v>
      </c>
      <c r="AA38" s="40">
        <v>549</v>
      </c>
      <c r="AB38" s="41">
        <f t="shared" si="49"/>
        <v>1088</v>
      </c>
      <c r="AC38" s="39">
        <v>573</v>
      </c>
      <c r="AD38" s="40">
        <v>601</v>
      </c>
      <c r="AE38" s="41">
        <f t="shared" si="40"/>
        <v>1174</v>
      </c>
      <c r="AF38" s="39">
        <v>939</v>
      </c>
      <c r="AG38" s="40">
        <v>1320</v>
      </c>
      <c r="AH38" s="41">
        <f t="shared" si="41"/>
        <v>2259</v>
      </c>
      <c r="AI38" s="39">
        <v>610</v>
      </c>
      <c r="AJ38" s="40">
        <v>571</v>
      </c>
      <c r="AK38" s="41">
        <f t="shared" si="42"/>
        <v>1181</v>
      </c>
      <c r="AL38" s="39">
        <v>593</v>
      </c>
      <c r="AM38" s="40">
        <v>570</v>
      </c>
      <c r="AN38" s="41">
        <f t="shared" si="43"/>
        <v>1163</v>
      </c>
      <c r="AO38" s="39">
        <v>620</v>
      </c>
      <c r="AP38" s="40">
        <v>649</v>
      </c>
      <c r="AQ38" s="41">
        <f t="shared" si="44"/>
        <v>1269</v>
      </c>
      <c r="AR38" s="39">
        <v>960</v>
      </c>
      <c r="AS38" s="40">
        <v>1424</v>
      </c>
      <c r="AT38" s="41">
        <f t="shared" si="45"/>
        <v>2384</v>
      </c>
      <c r="AU38" s="39">
        <v>603</v>
      </c>
      <c r="AV38" s="40">
        <v>568</v>
      </c>
      <c r="AW38" s="41">
        <f t="shared" si="46"/>
        <v>1171</v>
      </c>
      <c r="AX38" s="39">
        <v>599</v>
      </c>
      <c r="AY38" s="40">
        <v>588</v>
      </c>
      <c r="AZ38" s="41">
        <f t="shared" si="47"/>
        <v>1187</v>
      </c>
    </row>
    <row r="39" spans="1:52" x14ac:dyDescent="0.3">
      <c r="A39" s="30" t="s">
        <v>32</v>
      </c>
      <c r="B39" s="39">
        <v>230</v>
      </c>
      <c r="C39" s="40">
        <v>154</v>
      </c>
      <c r="D39" s="41">
        <v>384</v>
      </c>
      <c r="E39" s="39">
        <v>390</v>
      </c>
      <c r="F39" s="40">
        <v>444</v>
      </c>
      <c r="G39" s="41">
        <f>SUM(E39:F39)</f>
        <v>834</v>
      </c>
      <c r="H39" s="39">
        <v>854</v>
      </c>
      <c r="I39" s="40">
        <v>1478</v>
      </c>
      <c r="J39" s="41">
        <f t="shared" si="35"/>
        <v>2332</v>
      </c>
      <c r="K39" s="39">
        <v>432</v>
      </c>
      <c r="L39" s="40">
        <v>369</v>
      </c>
      <c r="M39" s="41">
        <v>801</v>
      </c>
      <c r="N39" s="39">
        <v>444</v>
      </c>
      <c r="O39" s="40">
        <v>374</v>
      </c>
      <c r="P39" s="41">
        <v>827</v>
      </c>
      <c r="Q39" s="39">
        <v>539</v>
      </c>
      <c r="R39" s="40">
        <v>508</v>
      </c>
      <c r="S39" s="41">
        <v>477</v>
      </c>
      <c r="T39" s="39">
        <v>926</v>
      </c>
      <c r="U39" s="40">
        <v>1358</v>
      </c>
      <c r="V39" s="41">
        <f t="shared" si="37"/>
        <v>2284</v>
      </c>
      <c r="W39" s="39">
        <v>494</v>
      </c>
      <c r="X39" s="40">
        <v>432</v>
      </c>
      <c r="Y39" s="41">
        <f t="shared" si="38"/>
        <v>926</v>
      </c>
      <c r="Z39" s="39">
        <v>511</v>
      </c>
      <c r="AA39" s="40">
        <v>453</v>
      </c>
      <c r="AB39" s="41">
        <f t="shared" si="49"/>
        <v>964</v>
      </c>
      <c r="AC39" s="39">
        <v>587</v>
      </c>
      <c r="AD39" s="40">
        <v>623</v>
      </c>
      <c r="AE39" s="41">
        <f t="shared" si="40"/>
        <v>1210</v>
      </c>
      <c r="AF39" s="39">
        <v>972</v>
      </c>
      <c r="AG39" s="40">
        <v>1391</v>
      </c>
      <c r="AH39" s="41">
        <f t="shared" si="41"/>
        <v>2363</v>
      </c>
      <c r="AI39" s="39">
        <v>590</v>
      </c>
      <c r="AJ39" s="40">
        <v>528</v>
      </c>
      <c r="AK39" s="41">
        <f t="shared" si="42"/>
        <v>1118</v>
      </c>
      <c r="AL39" s="39">
        <v>577</v>
      </c>
      <c r="AM39" s="40">
        <v>526</v>
      </c>
      <c r="AN39" s="41">
        <f t="shared" si="43"/>
        <v>1103</v>
      </c>
      <c r="AO39" s="39">
        <v>667</v>
      </c>
      <c r="AP39" s="40">
        <v>636</v>
      </c>
      <c r="AQ39" s="41">
        <f t="shared" si="44"/>
        <v>1303</v>
      </c>
      <c r="AR39" s="39">
        <v>945</v>
      </c>
      <c r="AS39" s="40">
        <v>1470</v>
      </c>
      <c r="AT39" s="41">
        <f t="shared" si="45"/>
        <v>2415</v>
      </c>
      <c r="AU39" s="39">
        <v>582</v>
      </c>
      <c r="AV39" s="40">
        <v>519</v>
      </c>
      <c r="AW39" s="41">
        <f>SUM(AU39:AV39)</f>
        <v>1101</v>
      </c>
      <c r="AX39" s="39">
        <v>595</v>
      </c>
      <c r="AY39" s="40">
        <v>483</v>
      </c>
      <c r="AZ39" s="41">
        <f>SUM(AX39:AY39)</f>
        <v>1078</v>
      </c>
    </row>
    <row r="40" spans="1:52" x14ac:dyDescent="0.3">
      <c r="A40" s="30" t="s">
        <v>33</v>
      </c>
      <c r="B40" s="39">
        <v>55</v>
      </c>
      <c r="C40" s="40">
        <v>77</v>
      </c>
      <c r="D40" s="41">
        <v>132</v>
      </c>
      <c r="E40" s="39">
        <v>88</v>
      </c>
      <c r="F40" s="40">
        <v>133</v>
      </c>
      <c r="G40" s="41">
        <f>SUM(E40:F40)</f>
        <v>221</v>
      </c>
      <c r="H40" s="39">
        <v>298</v>
      </c>
      <c r="I40" s="40">
        <v>550</v>
      </c>
      <c r="J40" s="41">
        <f t="shared" si="35"/>
        <v>848</v>
      </c>
      <c r="K40" s="39">
        <v>100</v>
      </c>
      <c r="L40" s="40">
        <v>100</v>
      </c>
      <c r="M40" s="41">
        <v>200</v>
      </c>
      <c r="N40" s="39">
        <v>101</v>
      </c>
      <c r="O40" s="40">
        <v>146</v>
      </c>
      <c r="P40" s="41">
        <v>247</v>
      </c>
      <c r="Q40" s="39">
        <v>122</v>
      </c>
      <c r="R40" s="40">
        <v>173</v>
      </c>
      <c r="S40" s="41">
        <v>224</v>
      </c>
      <c r="T40" s="39">
        <v>320</v>
      </c>
      <c r="U40" s="40">
        <v>550</v>
      </c>
      <c r="V40" s="41">
        <f t="shared" si="37"/>
        <v>870</v>
      </c>
      <c r="W40" s="39">
        <v>107</v>
      </c>
      <c r="X40" s="40">
        <v>141</v>
      </c>
      <c r="Y40" s="41">
        <f t="shared" si="38"/>
        <v>248</v>
      </c>
      <c r="Z40" s="39">
        <v>129</v>
      </c>
      <c r="AA40" s="40">
        <v>183</v>
      </c>
      <c r="AB40" s="41">
        <f t="shared" si="49"/>
        <v>312</v>
      </c>
      <c r="AC40" s="39">
        <v>153</v>
      </c>
      <c r="AD40" s="40">
        <v>193</v>
      </c>
      <c r="AE40" s="41">
        <f t="shared" si="40"/>
        <v>346</v>
      </c>
      <c r="AF40" s="39">
        <v>305</v>
      </c>
      <c r="AG40" s="40">
        <v>540</v>
      </c>
      <c r="AH40" s="41">
        <f t="shared" si="41"/>
        <v>845</v>
      </c>
      <c r="AI40" s="39">
        <v>143</v>
      </c>
      <c r="AJ40" s="40">
        <v>155</v>
      </c>
      <c r="AK40" s="41">
        <f t="shared" si="42"/>
        <v>298</v>
      </c>
      <c r="AL40" s="39">
        <v>166</v>
      </c>
      <c r="AM40" s="40">
        <v>198</v>
      </c>
      <c r="AN40" s="41">
        <f t="shared" si="43"/>
        <v>364</v>
      </c>
      <c r="AO40" s="39">
        <v>188</v>
      </c>
      <c r="AP40" s="40">
        <v>183</v>
      </c>
      <c r="AQ40" s="41">
        <f t="shared" si="44"/>
        <v>371</v>
      </c>
      <c r="AR40" s="39">
        <v>315</v>
      </c>
      <c r="AS40" s="40">
        <v>535</v>
      </c>
      <c r="AT40" s="41">
        <f t="shared" si="45"/>
        <v>850</v>
      </c>
      <c r="AU40" s="39">
        <v>177</v>
      </c>
      <c r="AV40" s="40">
        <v>182</v>
      </c>
      <c r="AW40" s="41">
        <f t="shared" si="46"/>
        <v>359</v>
      </c>
      <c r="AX40" s="39">
        <v>190</v>
      </c>
      <c r="AY40" s="40">
        <v>209</v>
      </c>
      <c r="AZ40" s="41">
        <f t="shared" ref="AZ40:AZ41" si="50">SUM(AX40:AY40)</f>
        <v>399</v>
      </c>
    </row>
    <row r="41" spans="1:52" x14ac:dyDescent="0.3">
      <c r="A41" s="30" t="s">
        <v>34</v>
      </c>
      <c r="B41" s="39">
        <v>94</v>
      </c>
      <c r="C41" s="40">
        <v>132</v>
      </c>
      <c r="D41" s="41">
        <v>226</v>
      </c>
      <c r="E41" s="39">
        <v>220</v>
      </c>
      <c r="F41" s="40">
        <v>319</v>
      </c>
      <c r="G41" s="41">
        <f>SUM(E41:F41)</f>
        <v>539</v>
      </c>
      <c r="H41" s="39">
        <v>398</v>
      </c>
      <c r="I41" s="40">
        <v>787</v>
      </c>
      <c r="J41" s="41">
        <f t="shared" si="35"/>
        <v>1185</v>
      </c>
      <c r="K41" s="39">
        <v>200</v>
      </c>
      <c r="L41" s="40">
        <v>267</v>
      </c>
      <c r="M41" s="41">
        <v>467</v>
      </c>
      <c r="N41" s="39">
        <v>200</v>
      </c>
      <c r="O41" s="40">
        <v>217</v>
      </c>
      <c r="P41" s="41">
        <v>420</v>
      </c>
      <c r="Q41" s="39">
        <v>242</v>
      </c>
      <c r="R41" s="40">
        <v>294</v>
      </c>
      <c r="S41" s="41">
        <v>346</v>
      </c>
      <c r="T41" s="39">
        <v>411</v>
      </c>
      <c r="U41" s="40">
        <v>701</v>
      </c>
      <c r="V41" s="41">
        <f t="shared" si="37"/>
        <v>1112</v>
      </c>
      <c r="W41" s="39">
        <v>257</v>
      </c>
      <c r="X41" s="40">
        <v>272</v>
      </c>
      <c r="Y41" s="41">
        <f t="shared" si="38"/>
        <v>529</v>
      </c>
      <c r="Z41" s="39">
        <v>259</v>
      </c>
      <c r="AA41" s="40">
        <v>242</v>
      </c>
      <c r="AB41" s="41">
        <f t="shared" si="49"/>
        <v>501</v>
      </c>
      <c r="AC41" s="39">
        <v>296</v>
      </c>
      <c r="AD41" s="40">
        <v>300</v>
      </c>
      <c r="AE41" s="41">
        <f t="shared" si="40"/>
        <v>596</v>
      </c>
      <c r="AF41" s="39">
        <v>412</v>
      </c>
      <c r="AG41" s="40">
        <v>712</v>
      </c>
      <c r="AH41" s="41">
        <f t="shared" si="41"/>
        <v>1124</v>
      </c>
      <c r="AI41" s="39">
        <v>278</v>
      </c>
      <c r="AJ41" s="40">
        <v>287</v>
      </c>
      <c r="AK41" s="41">
        <f t="shared" si="42"/>
        <v>565</v>
      </c>
      <c r="AL41" s="39">
        <v>241</v>
      </c>
      <c r="AM41" s="40">
        <v>249</v>
      </c>
      <c r="AN41" s="41">
        <f t="shared" si="43"/>
        <v>490</v>
      </c>
      <c r="AO41" s="39">
        <v>287</v>
      </c>
      <c r="AP41" s="40">
        <v>316</v>
      </c>
      <c r="AQ41" s="41">
        <f t="shared" si="44"/>
        <v>603</v>
      </c>
      <c r="AR41" s="39">
        <v>450</v>
      </c>
      <c r="AS41" s="40">
        <v>674</v>
      </c>
      <c r="AT41" s="41">
        <f t="shared" si="45"/>
        <v>1124</v>
      </c>
      <c r="AU41" s="39">
        <v>290</v>
      </c>
      <c r="AV41" s="40">
        <v>297</v>
      </c>
      <c r="AW41" s="41">
        <f t="shared" si="46"/>
        <v>587</v>
      </c>
      <c r="AX41" s="39">
        <v>263</v>
      </c>
      <c r="AY41" s="40">
        <v>242</v>
      </c>
      <c r="AZ41" s="41">
        <f t="shared" si="50"/>
        <v>505</v>
      </c>
    </row>
    <row r="42" spans="1:52" x14ac:dyDescent="0.3">
      <c r="A42" s="30" t="s">
        <v>35</v>
      </c>
      <c r="B42" s="39">
        <v>118</v>
      </c>
      <c r="C42" s="40">
        <v>122</v>
      </c>
      <c r="D42" s="41">
        <v>240</v>
      </c>
      <c r="E42" s="39">
        <v>201</v>
      </c>
      <c r="F42" s="40">
        <v>236</v>
      </c>
      <c r="G42" s="41">
        <f>SUM(E42:F42)</f>
        <v>437</v>
      </c>
      <c r="H42" s="39">
        <v>448</v>
      </c>
      <c r="I42" s="40">
        <v>640</v>
      </c>
      <c r="J42" s="41">
        <f t="shared" si="35"/>
        <v>1088</v>
      </c>
      <c r="K42" s="39">
        <v>244</v>
      </c>
      <c r="L42" s="40">
        <v>222</v>
      </c>
      <c r="M42" s="41">
        <v>466</v>
      </c>
      <c r="N42" s="39">
        <v>248</v>
      </c>
      <c r="O42" s="40">
        <v>255</v>
      </c>
      <c r="P42" s="41">
        <v>506</v>
      </c>
      <c r="Q42" s="39">
        <v>274</v>
      </c>
      <c r="R42" s="40">
        <v>262</v>
      </c>
      <c r="S42" s="41">
        <v>250</v>
      </c>
      <c r="T42" s="39">
        <v>432</v>
      </c>
      <c r="U42" s="40">
        <v>639</v>
      </c>
      <c r="V42" s="41">
        <f t="shared" si="37"/>
        <v>1071</v>
      </c>
      <c r="W42" s="39">
        <v>277</v>
      </c>
      <c r="X42" s="40">
        <v>281</v>
      </c>
      <c r="Y42" s="41">
        <f t="shared" si="38"/>
        <v>558</v>
      </c>
      <c r="Z42" s="39">
        <v>274</v>
      </c>
      <c r="AA42" s="40">
        <v>293</v>
      </c>
      <c r="AB42" s="41">
        <f t="shared" si="49"/>
        <v>567</v>
      </c>
      <c r="AC42" s="39">
        <v>322</v>
      </c>
      <c r="AD42" s="40">
        <v>323</v>
      </c>
      <c r="AE42" s="41">
        <f t="shared" si="40"/>
        <v>645</v>
      </c>
      <c r="AF42" s="39">
        <v>460</v>
      </c>
      <c r="AG42" s="40">
        <v>624</v>
      </c>
      <c r="AH42" s="41">
        <f t="shared" si="41"/>
        <v>1084</v>
      </c>
      <c r="AI42" s="39">
        <v>284</v>
      </c>
      <c r="AJ42" s="40">
        <v>295</v>
      </c>
      <c r="AK42" s="41">
        <f t="shared" si="42"/>
        <v>579</v>
      </c>
      <c r="AL42" s="39">
        <v>282</v>
      </c>
      <c r="AM42" s="40">
        <v>300</v>
      </c>
      <c r="AN42" s="41">
        <f t="shared" si="43"/>
        <v>582</v>
      </c>
      <c r="AO42" s="39">
        <v>328</v>
      </c>
      <c r="AP42" s="40">
        <v>351</v>
      </c>
      <c r="AQ42" s="41">
        <f t="shared" si="44"/>
        <v>679</v>
      </c>
      <c r="AR42" s="39">
        <v>442</v>
      </c>
      <c r="AS42" s="40">
        <v>634</v>
      </c>
      <c r="AT42" s="41">
        <f t="shared" si="45"/>
        <v>1076</v>
      </c>
      <c r="AU42" s="39">
        <v>292</v>
      </c>
      <c r="AV42" s="40">
        <v>317</v>
      </c>
      <c r="AW42" s="41">
        <f>SUM(AU42:AV42)</f>
        <v>609</v>
      </c>
      <c r="AX42" s="39">
        <v>289</v>
      </c>
      <c r="AY42" s="40">
        <v>361</v>
      </c>
      <c r="AZ42" s="41">
        <f>SUM(AX42:AY42)</f>
        <v>650</v>
      </c>
    </row>
    <row r="43" spans="1:52" x14ac:dyDescent="0.3">
      <c r="A43" s="31" t="s">
        <v>36</v>
      </c>
      <c r="B43" s="45">
        <f t="shared" ref="B43:G43" si="51">SUM(B38:B42)</f>
        <v>790</v>
      </c>
      <c r="C43" s="46">
        <f t="shared" si="51"/>
        <v>759</v>
      </c>
      <c r="D43" s="44">
        <f t="shared" si="51"/>
        <v>1549</v>
      </c>
      <c r="E43" s="45">
        <f t="shared" si="51"/>
        <v>1334</v>
      </c>
      <c r="F43" s="46">
        <f t="shared" si="51"/>
        <v>1617</v>
      </c>
      <c r="G43" s="44">
        <f t="shared" si="51"/>
        <v>2951</v>
      </c>
      <c r="H43" s="45">
        <f>SUM(H38:H42)</f>
        <v>2898</v>
      </c>
      <c r="I43" s="46">
        <f>SUM(I38:I42)</f>
        <v>4876</v>
      </c>
      <c r="J43" s="44">
        <f t="shared" si="35"/>
        <v>7774</v>
      </c>
      <c r="K43" s="45">
        <f>SUM(K38:K42)</f>
        <v>1421</v>
      </c>
      <c r="L43" s="46">
        <f>SUM(L38:L42)</f>
        <v>1373</v>
      </c>
      <c r="M43" s="44">
        <f>SUM(M38:M42)</f>
        <v>2794</v>
      </c>
      <c r="N43" s="45">
        <f t="shared" ref="N43:P43" si="52">SUM(N38:N42)</f>
        <v>1414</v>
      </c>
      <c r="O43" s="46">
        <f t="shared" si="52"/>
        <v>1459</v>
      </c>
      <c r="P43" s="44">
        <f t="shared" si="52"/>
        <v>2896</v>
      </c>
      <c r="Q43" s="45">
        <f>SUM(Q38:Q42)</f>
        <v>1681</v>
      </c>
      <c r="R43" s="46">
        <f>SUM(R38:R42)</f>
        <v>1771</v>
      </c>
      <c r="S43" s="44">
        <f>SUM(S38:S42)</f>
        <v>1861</v>
      </c>
      <c r="T43" s="45">
        <f>SUM(T38:T42)</f>
        <v>2993</v>
      </c>
      <c r="U43" s="46">
        <f>SUM(U38:U42)</f>
        <v>4625</v>
      </c>
      <c r="V43" s="44">
        <f t="shared" si="37"/>
        <v>7618</v>
      </c>
      <c r="W43" s="45">
        <f>SUM(W38:W42)</f>
        <v>1690</v>
      </c>
      <c r="X43" s="46">
        <f>SUM(X38:X42)</f>
        <v>1652</v>
      </c>
      <c r="Y43" s="44">
        <f t="shared" si="38"/>
        <v>3342</v>
      </c>
      <c r="Z43" s="45">
        <f>SUM(Z38:Z42)</f>
        <v>1712</v>
      </c>
      <c r="AA43" s="46">
        <f>SUM(AA38:AA42)</f>
        <v>1720</v>
      </c>
      <c r="AB43" s="44">
        <f t="shared" si="49"/>
        <v>3432</v>
      </c>
      <c r="AC43" s="45">
        <f>SUM(AC38:AC42)</f>
        <v>1931</v>
      </c>
      <c r="AD43" s="46">
        <f>SUM(AD38:AD42)</f>
        <v>2040</v>
      </c>
      <c r="AE43" s="44">
        <f t="shared" si="40"/>
        <v>3971</v>
      </c>
      <c r="AF43" s="45">
        <f>SUM(AF38:AF42)</f>
        <v>3088</v>
      </c>
      <c r="AG43" s="46">
        <f>SUM(AG38:AG42)</f>
        <v>4587</v>
      </c>
      <c r="AH43" s="44">
        <f t="shared" si="41"/>
        <v>7675</v>
      </c>
      <c r="AI43" s="45">
        <f>SUM(AI38:AI42)</f>
        <v>1905</v>
      </c>
      <c r="AJ43" s="46">
        <f>SUM(AJ38:AJ42)</f>
        <v>1836</v>
      </c>
      <c r="AK43" s="44">
        <f t="shared" si="42"/>
        <v>3741</v>
      </c>
      <c r="AL43" s="45">
        <f>SUM(AL38:AL42)</f>
        <v>1859</v>
      </c>
      <c r="AM43" s="46">
        <f>SUM(AM38:AM42)</f>
        <v>1843</v>
      </c>
      <c r="AN43" s="44">
        <f t="shared" si="43"/>
        <v>3702</v>
      </c>
      <c r="AO43" s="45">
        <f>SUM(AO38:AO42)</f>
        <v>2090</v>
      </c>
      <c r="AP43" s="46">
        <f>SUM(AP38:AP42)</f>
        <v>2135</v>
      </c>
      <c r="AQ43" s="44">
        <f t="shared" si="44"/>
        <v>4225</v>
      </c>
      <c r="AR43" s="45">
        <f>SUM(AR38:AR42)</f>
        <v>3112</v>
      </c>
      <c r="AS43" s="46">
        <f>SUM(AS38:AS42)</f>
        <v>4737</v>
      </c>
      <c r="AT43" s="44">
        <f t="shared" si="45"/>
        <v>7849</v>
      </c>
      <c r="AU43" s="45">
        <f>SUM(AU38:AU42)</f>
        <v>1944</v>
      </c>
      <c r="AV43" s="46">
        <f>SUM(AV38:AV42)</f>
        <v>1883</v>
      </c>
      <c r="AW43" s="44">
        <f t="shared" si="46"/>
        <v>3827</v>
      </c>
      <c r="AX43" s="45">
        <f>SUM(AX38:AX42)</f>
        <v>1936</v>
      </c>
      <c r="AY43" s="46">
        <f>SUM(AY38:AY42)</f>
        <v>1883</v>
      </c>
      <c r="AZ43" s="44">
        <f t="shared" ref="AZ43:AZ44" si="53">SUM(AX43:AY43)</f>
        <v>3819</v>
      </c>
    </row>
    <row r="44" spans="1:52" ht="15" thickBot="1" x14ac:dyDescent="0.35">
      <c r="A44" s="32" t="s">
        <v>11</v>
      </c>
      <c r="B44" s="47">
        <v>47</v>
      </c>
      <c r="C44" s="48">
        <v>44</v>
      </c>
      <c r="D44" s="49">
        <v>91</v>
      </c>
      <c r="E44" s="47">
        <v>52</v>
      </c>
      <c r="F44" s="48">
        <v>41</v>
      </c>
      <c r="G44" s="49">
        <f>SUM(E44:F44)</f>
        <v>93</v>
      </c>
      <c r="H44" s="47">
        <v>99</v>
      </c>
      <c r="I44" s="48">
        <v>137</v>
      </c>
      <c r="J44" s="49">
        <f>SUM(H44:I44)</f>
        <v>236</v>
      </c>
      <c r="K44" s="47">
        <v>56</v>
      </c>
      <c r="L44" s="48">
        <v>44</v>
      </c>
      <c r="M44" s="49">
        <v>100</v>
      </c>
      <c r="N44" s="47">
        <v>48</v>
      </c>
      <c r="O44" s="48">
        <v>48</v>
      </c>
      <c r="P44" s="49">
        <v>96</v>
      </c>
      <c r="Q44" s="47">
        <v>52</v>
      </c>
      <c r="R44" s="48">
        <v>52</v>
      </c>
      <c r="S44" s="49">
        <f>SUM(Q44:R44)</f>
        <v>104</v>
      </c>
      <c r="T44" s="47">
        <v>97</v>
      </c>
      <c r="U44" s="48">
        <v>139</v>
      </c>
      <c r="V44" s="49">
        <f t="shared" si="37"/>
        <v>236</v>
      </c>
      <c r="W44" s="47">
        <v>56</v>
      </c>
      <c r="X44" s="48">
        <v>42</v>
      </c>
      <c r="Y44" s="49">
        <f t="shared" si="38"/>
        <v>98</v>
      </c>
      <c r="Z44" s="47">
        <v>58</v>
      </c>
      <c r="AA44" s="48">
        <v>43</v>
      </c>
      <c r="AB44" s="49">
        <f t="shared" si="49"/>
        <v>101</v>
      </c>
      <c r="AC44" s="47">
        <v>60</v>
      </c>
      <c r="AD44" s="48">
        <v>44</v>
      </c>
      <c r="AE44" s="49">
        <f t="shared" si="40"/>
        <v>104</v>
      </c>
      <c r="AF44" s="47">
        <v>97</v>
      </c>
      <c r="AG44" s="48">
        <v>106</v>
      </c>
      <c r="AH44" s="49">
        <f t="shared" si="41"/>
        <v>203</v>
      </c>
      <c r="AI44" s="47">
        <v>79</v>
      </c>
      <c r="AJ44" s="48">
        <v>52</v>
      </c>
      <c r="AK44" s="49">
        <f t="shared" si="42"/>
        <v>131</v>
      </c>
      <c r="AL44" s="47">
        <v>80</v>
      </c>
      <c r="AM44" s="48">
        <v>54</v>
      </c>
      <c r="AN44" s="49">
        <f t="shared" si="43"/>
        <v>134</v>
      </c>
      <c r="AO44" s="47">
        <v>100</v>
      </c>
      <c r="AP44" s="48">
        <v>65</v>
      </c>
      <c r="AQ44" s="49">
        <f t="shared" si="44"/>
        <v>165</v>
      </c>
      <c r="AR44" s="47">
        <v>124</v>
      </c>
      <c r="AS44" s="48">
        <v>123</v>
      </c>
      <c r="AT44" s="49">
        <f t="shared" si="45"/>
        <v>247</v>
      </c>
      <c r="AU44" s="47">
        <v>86</v>
      </c>
      <c r="AV44" s="48">
        <v>62</v>
      </c>
      <c r="AW44" s="49">
        <f t="shared" si="46"/>
        <v>148</v>
      </c>
      <c r="AX44" s="47">
        <v>86</v>
      </c>
      <c r="AY44" s="48">
        <v>76</v>
      </c>
      <c r="AZ44" s="49">
        <f t="shared" si="53"/>
        <v>162</v>
      </c>
    </row>
    <row r="45" spans="1:52" ht="15" thickTop="1" x14ac:dyDescent="0.3"/>
  </sheetData>
  <mergeCells count="52">
    <mergeCell ref="AX5:AZ5"/>
    <mergeCell ref="AU13:AW13"/>
    <mergeCell ref="AU5:AW5"/>
    <mergeCell ref="AR5:AT5"/>
    <mergeCell ref="AR13:AT13"/>
    <mergeCell ref="AL5:AN5"/>
    <mergeCell ref="AL13:AN13"/>
    <mergeCell ref="AL27:AN27"/>
    <mergeCell ref="AO13:AQ13"/>
    <mergeCell ref="AO5:AQ5"/>
    <mergeCell ref="AC5:AE5"/>
    <mergeCell ref="AC13:AE13"/>
    <mergeCell ref="AI5:AK5"/>
    <mergeCell ref="AI13:AK13"/>
    <mergeCell ref="AI27:AK27"/>
    <mergeCell ref="AF5:AH5"/>
    <mergeCell ref="AF13:AH13"/>
    <mergeCell ref="W27:Y27"/>
    <mergeCell ref="H13:J13"/>
    <mergeCell ref="N5:P5"/>
    <mergeCell ref="N13:P13"/>
    <mergeCell ref="N27:P27"/>
    <mergeCell ref="K5:M5"/>
    <mergeCell ref="K13:M13"/>
    <mergeCell ref="K27:M27"/>
    <mergeCell ref="Q5:S5"/>
    <mergeCell ref="Q13:S13"/>
    <mergeCell ref="Q27:S27"/>
    <mergeCell ref="A2:J2"/>
    <mergeCell ref="A10:J10"/>
    <mergeCell ref="E5:G5"/>
    <mergeCell ref="A8:D8"/>
    <mergeCell ref="H5:J5"/>
    <mergeCell ref="B3:D3"/>
    <mergeCell ref="A5:A6"/>
    <mergeCell ref="B5:D5"/>
    <mergeCell ref="Z5:AB5"/>
    <mergeCell ref="Z13:AB13"/>
    <mergeCell ref="Z27:AB27"/>
    <mergeCell ref="A27:A28"/>
    <mergeCell ref="B27:D27"/>
    <mergeCell ref="T5:V5"/>
    <mergeCell ref="T13:V13"/>
    <mergeCell ref="E27:G27"/>
    <mergeCell ref="H27:J27"/>
    <mergeCell ref="A24:J24"/>
    <mergeCell ref="A21:D21"/>
    <mergeCell ref="A13:A14"/>
    <mergeCell ref="B13:D13"/>
    <mergeCell ref="E13:G13"/>
    <mergeCell ref="T27:V27"/>
    <mergeCell ref="W5:Y5"/>
  </mergeCells>
  <phoneticPr fontId="34" type="noConversion"/>
  <pageMargins left="0.7" right="0.7" top="0.75" bottom="0.75" header="0.3" footer="0.3"/>
  <pageSetup paperSize="9" scale="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4"/>
  <sheetViews>
    <sheetView view="pageBreakPreview" topLeftCell="A11" zoomScale="70" zoomScaleNormal="110" zoomScaleSheetLayoutView="70" workbookViewId="0">
      <selection activeCell="K14" sqref="K14"/>
    </sheetView>
  </sheetViews>
  <sheetFormatPr baseColWidth="10" defaultRowHeight="14.4" x14ac:dyDescent="0.3"/>
  <cols>
    <col min="1" max="1" width="66.5546875" style="58" bestFit="1" customWidth="1"/>
  </cols>
  <sheetData>
    <row r="2" spans="1:8" ht="21" x14ac:dyDescent="0.3">
      <c r="A2" s="50" t="s">
        <v>45</v>
      </c>
    </row>
    <row r="3" spans="1:8" ht="21" x14ac:dyDescent="0.3">
      <c r="A3" s="50"/>
    </row>
    <row r="4" spans="1:8" ht="19.95" customHeight="1" thickBot="1" x14ac:dyDescent="0.35">
      <c r="A4" s="65" t="s">
        <v>38</v>
      </c>
    </row>
    <row r="5" spans="1:8" ht="19.95" customHeight="1" thickTop="1" x14ac:dyDescent="0.3">
      <c r="A5" s="59"/>
      <c r="B5" s="221" t="s">
        <v>92</v>
      </c>
      <c r="C5" s="221" t="s">
        <v>93</v>
      </c>
      <c r="D5" s="221" t="s">
        <v>94</v>
      </c>
      <c r="E5" s="258" t="s">
        <v>95</v>
      </c>
      <c r="F5" s="258" t="s">
        <v>96</v>
      </c>
      <c r="G5" s="258" t="s">
        <v>97</v>
      </c>
      <c r="H5" s="382" t="s">
        <v>98</v>
      </c>
    </row>
    <row r="6" spans="1:8" ht="37.799999999999997" customHeight="1" x14ac:dyDescent="0.3">
      <c r="A6" s="60" t="s">
        <v>39</v>
      </c>
      <c r="B6" s="222">
        <f t="shared" ref="B6:C6" si="0">B7+B11</f>
        <v>1925</v>
      </c>
      <c r="C6" s="222">
        <f t="shared" si="0"/>
        <v>1707</v>
      </c>
      <c r="D6" s="222">
        <f t="shared" ref="D6:E6" si="1">D7+D11</f>
        <v>1670</v>
      </c>
      <c r="E6" s="259">
        <f t="shared" si="1"/>
        <v>1789</v>
      </c>
      <c r="F6" s="259">
        <f t="shared" ref="F6:G6" si="2">F7+F11</f>
        <v>2025</v>
      </c>
      <c r="G6" s="259">
        <f t="shared" si="2"/>
        <v>1833</v>
      </c>
      <c r="H6" s="259">
        <f t="shared" ref="H6" si="3">H7+H11</f>
        <v>1802</v>
      </c>
    </row>
    <row r="7" spans="1:8" ht="19.95" customHeight="1" x14ac:dyDescent="0.3">
      <c r="A7" s="61" t="s">
        <v>40</v>
      </c>
      <c r="B7" s="52">
        <f>SUM(B8:B10)</f>
        <v>1925</v>
      </c>
      <c r="C7" s="52">
        <f t="shared" ref="C7:E7" si="4">SUM(C8:C10)</f>
        <v>1707</v>
      </c>
      <c r="D7" s="52">
        <f t="shared" si="4"/>
        <v>1670</v>
      </c>
      <c r="E7" s="260">
        <f t="shared" si="4"/>
        <v>1789</v>
      </c>
      <c r="F7" s="260">
        <f t="shared" ref="F7:G7" si="5">SUM(F8:F10)</f>
        <v>2025</v>
      </c>
      <c r="G7" s="260">
        <f t="shared" si="5"/>
        <v>1833</v>
      </c>
      <c r="H7" s="260">
        <f t="shared" ref="H7" si="6">SUM(H8:H10)</f>
        <v>1802</v>
      </c>
    </row>
    <row r="8" spans="1:8" ht="19.95" customHeight="1" x14ac:dyDescent="0.3">
      <c r="A8" s="62" t="s">
        <v>41</v>
      </c>
      <c r="B8" s="242">
        <v>1436</v>
      </c>
      <c r="C8" s="242">
        <v>1384</v>
      </c>
      <c r="D8" s="248">
        <v>1341</v>
      </c>
      <c r="E8" s="261">
        <v>1407</v>
      </c>
      <c r="F8" s="261">
        <v>1529</v>
      </c>
      <c r="G8" s="261">
        <v>1503</v>
      </c>
      <c r="H8" s="383">
        <v>1473</v>
      </c>
    </row>
    <row r="9" spans="1:8" ht="19.95" customHeight="1" x14ac:dyDescent="0.3">
      <c r="A9" s="62" t="s">
        <v>42</v>
      </c>
      <c r="B9" s="242">
        <v>430</v>
      </c>
      <c r="C9" s="242">
        <v>263</v>
      </c>
      <c r="D9" s="248">
        <v>276</v>
      </c>
      <c r="E9" s="261">
        <v>326</v>
      </c>
      <c r="F9" s="261">
        <v>438</v>
      </c>
      <c r="G9" s="261">
        <v>282</v>
      </c>
      <c r="H9" s="383">
        <v>277</v>
      </c>
    </row>
    <row r="10" spans="1:8" ht="19.95" customHeight="1" x14ac:dyDescent="0.3">
      <c r="A10" s="63" t="s">
        <v>81</v>
      </c>
      <c r="B10" s="242">
        <v>59</v>
      </c>
      <c r="C10" s="242">
        <v>60</v>
      </c>
      <c r="D10" s="248">
        <v>53</v>
      </c>
      <c r="E10" s="261">
        <v>56</v>
      </c>
      <c r="F10" s="261">
        <v>58</v>
      </c>
      <c r="G10" s="261">
        <v>48</v>
      </c>
      <c r="H10" s="383">
        <v>52</v>
      </c>
    </row>
    <row r="11" spans="1:8" ht="19.95" customHeight="1" thickBot="1" x14ac:dyDescent="0.35">
      <c r="A11" s="64" t="s">
        <v>44</v>
      </c>
      <c r="B11" s="67">
        <v>0</v>
      </c>
      <c r="C11" s="67">
        <v>0</v>
      </c>
      <c r="D11" s="249">
        <v>0</v>
      </c>
      <c r="E11" s="262">
        <v>0</v>
      </c>
      <c r="F11" s="262">
        <v>0</v>
      </c>
      <c r="G11" s="262">
        <v>0</v>
      </c>
      <c r="H11" s="262">
        <v>0</v>
      </c>
    </row>
    <row r="12" spans="1:8" ht="15" thickTop="1" x14ac:dyDescent="0.3">
      <c r="A12" s="54" t="s">
        <v>80</v>
      </c>
      <c r="B12" s="53"/>
      <c r="C12" s="53"/>
      <c r="D12" s="53"/>
      <c r="E12" s="53"/>
      <c r="F12" s="53"/>
      <c r="G12" s="53"/>
    </row>
    <row r="13" spans="1:8" ht="20.399999999999999" x14ac:dyDescent="0.3">
      <c r="A13" s="66" t="s">
        <v>46</v>
      </c>
      <c r="H13" s="53"/>
    </row>
    <row r="14" spans="1:8" x14ac:dyDescent="0.3">
      <c r="A14" s="54"/>
    </row>
    <row r="15" spans="1:8" ht="52.2" customHeight="1" x14ac:dyDescent="0.3">
      <c r="A15" s="50" t="s">
        <v>48</v>
      </c>
    </row>
    <row r="16" spans="1:8" ht="19.95" customHeight="1" thickBot="1" x14ac:dyDescent="0.35">
      <c r="A16" s="51" t="s">
        <v>37</v>
      </c>
    </row>
    <row r="17" spans="1:8" ht="19.95" customHeight="1" thickTop="1" x14ac:dyDescent="0.3">
      <c r="A17" s="55"/>
      <c r="B17" s="56" t="s">
        <v>92</v>
      </c>
      <c r="C17" s="56" t="s">
        <v>93</v>
      </c>
      <c r="D17" s="221" t="s">
        <v>94</v>
      </c>
      <c r="E17" s="56" t="s">
        <v>95</v>
      </c>
      <c r="F17" s="221" t="s">
        <v>96</v>
      </c>
      <c r="G17" s="221" t="s">
        <v>97</v>
      </c>
      <c r="H17" s="221" t="s">
        <v>98</v>
      </c>
    </row>
    <row r="18" spans="1:8" ht="28.2" customHeight="1" x14ac:dyDescent="0.3">
      <c r="A18" s="68" t="s">
        <v>47</v>
      </c>
      <c r="B18" s="214">
        <f t="shared" ref="B18:D18" si="7">B19+B25+B31+B32</f>
        <v>1925</v>
      </c>
      <c r="C18" s="214">
        <f t="shared" si="7"/>
        <v>1707</v>
      </c>
      <c r="D18" s="214">
        <f t="shared" si="7"/>
        <v>1670</v>
      </c>
      <c r="E18" s="214">
        <f>E19+E25+E31+E32</f>
        <v>1789</v>
      </c>
      <c r="F18" s="214">
        <f>F19+F25+F31+F32</f>
        <v>2025</v>
      </c>
      <c r="G18" s="214">
        <f>G19+G25+G31+G32</f>
        <v>1833</v>
      </c>
      <c r="H18" s="214">
        <f>H19+H25+H31+H32</f>
        <v>1802</v>
      </c>
    </row>
    <row r="19" spans="1:8" ht="19.95" customHeight="1" x14ac:dyDescent="0.3">
      <c r="A19" s="69" t="s">
        <v>24</v>
      </c>
      <c r="B19" s="44">
        <v>266</v>
      </c>
      <c r="C19" s="44">
        <v>263</v>
      </c>
      <c r="D19" s="44">
        <v>243</v>
      </c>
      <c r="E19" s="44">
        <v>257</v>
      </c>
      <c r="F19" s="44">
        <v>256</v>
      </c>
      <c r="G19" s="44">
        <v>262</v>
      </c>
      <c r="H19" s="44">
        <v>249</v>
      </c>
    </row>
    <row r="20" spans="1:8" ht="19.95" customHeight="1" x14ac:dyDescent="0.3">
      <c r="A20" s="70" t="s">
        <v>25</v>
      </c>
      <c r="B20" s="178">
        <v>257</v>
      </c>
      <c r="C20" s="178">
        <v>230</v>
      </c>
      <c r="D20" s="178">
        <v>231</v>
      </c>
      <c r="E20" s="178">
        <v>252</v>
      </c>
      <c r="F20" s="178">
        <v>285</v>
      </c>
      <c r="G20" s="178">
        <v>258</v>
      </c>
      <c r="H20" s="178">
        <v>244</v>
      </c>
    </row>
    <row r="21" spans="1:8" ht="19.95" customHeight="1" x14ac:dyDescent="0.3">
      <c r="A21" s="71" t="s">
        <v>26</v>
      </c>
      <c r="B21" s="178">
        <v>114</v>
      </c>
      <c r="C21" s="178">
        <v>112</v>
      </c>
      <c r="D21" s="178">
        <v>111</v>
      </c>
      <c r="E21" s="178">
        <v>114</v>
      </c>
      <c r="F21" s="178">
        <v>121</v>
      </c>
      <c r="G21" s="178">
        <v>120</v>
      </c>
      <c r="H21" s="178">
        <v>120</v>
      </c>
    </row>
    <row r="22" spans="1:8" ht="19.95" customHeight="1" x14ac:dyDescent="0.3">
      <c r="A22" s="71" t="s">
        <v>27</v>
      </c>
      <c r="B22" s="178">
        <v>253</v>
      </c>
      <c r="C22" s="178">
        <v>223</v>
      </c>
      <c r="D22" s="178">
        <v>218</v>
      </c>
      <c r="E22" s="178">
        <v>232</v>
      </c>
      <c r="F22" s="178">
        <v>260</v>
      </c>
      <c r="G22" s="178">
        <v>239</v>
      </c>
      <c r="H22" s="178">
        <v>231</v>
      </c>
    </row>
    <row r="23" spans="1:8" ht="19.95" customHeight="1" x14ac:dyDescent="0.3">
      <c r="A23" s="71" t="s">
        <v>28</v>
      </c>
      <c r="B23" s="178">
        <v>178</v>
      </c>
      <c r="C23" s="178">
        <v>153</v>
      </c>
      <c r="D23" s="178">
        <v>153</v>
      </c>
      <c r="E23" s="178">
        <v>175</v>
      </c>
      <c r="F23" s="178">
        <v>199</v>
      </c>
      <c r="G23" s="178">
        <v>177</v>
      </c>
      <c r="H23" s="178">
        <v>181</v>
      </c>
    </row>
    <row r="24" spans="1:8" ht="19.95" customHeight="1" x14ac:dyDescent="0.3">
      <c r="A24" s="71" t="s">
        <v>29</v>
      </c>
      <c r="B24" s="178">
        <v>218</v>
      </c>
      <c r="C24" s="178">
        <v>186</v>
      </c>
      <c r="D24" s="178">
        <v>178</v>
      </c>
      <c r="E24" s="178">
        <v>196</v>
      </c>
      <c r="F24" s="178">
        <v>223</v>
      </c>
      <c r="G24" s="178">
        <v>192</v>
      </c>
      <c r="H24" s="178">
        <v>183</v>
      </c>
    </row>
    <row r="25" spans="1:8" ht="19.95" customHeight="1" x14ac:dyDescent="0.3">
      <c r="A25" s="72" t="s">
        <v>30</v>
      </c>
      <c r="B25" s="44">
        <f t="shared" ref="B25:C25" si="8">SUM(B20:B24)</f>
        <v>1020</v>
      </c>
      <c r="C25" s="44">
        <f t="shared" si="8"/>
        <v>904</v>
      </c>
      <c r="D25" s="44">
        <f>SUM(D20:D24)</f>
        <v>891</v>
      </c>
      <c r="E25" s="44">
        <f>SUM(E20:E24)</f>
        <v>969</v>
      </c>
      <c r="F25" s="44">
        <f>SUM(F20:F24)</f>
        <v>1088</v>
      </c>
      <c r="G25" s="44">
        <f>SUM(G20:G24)</f>
        <v>986</v>
      </c>
      <c r="H25" s="44">
        <f t="shared" ref="H25" si="9">SUM(H20:H24)</f>
        <v>959</v>
      </c>
    </row>
    <row r="26" spans="1:8" ht="19.95" customHeight="1" x14ac:dyDescent="0.3">
      <c r="A26" s="71" t="s">
        <v>31</v>
      </c>
      <c r="B26" s="178">
        <v>156</v>
      </c>
      <c r="C26" s="178">
        <v>135</v>
      </c>
      <c r="D26" s="178">
        <v>142</v>
      </c>
      <c r="E26" s="178">
        <v>143</v>
      </c>
      <c r="F26" s="178">
        <v>172</v>
      </c>
      <c r="G26" s="178">
        <v>153</v>
      </c>
      <c r="H26" s="178">
        <v>153</v>
      </c>
    </row>
    <row r="27" spans="1:8" ht="19.95" customHeight="1" x14ac:dyDescent="0.3">
      <c r="A27" s="71" t="s">
        <v>32</v>
      </c>
      <c r="B27" s="178">
        <v>190</v>
      </c>
      <c r="C27" s="178">
        <v>172</v>
      </c>
      <c r="D27" s="178">
        <v>158</v>
      </c>
      <c r="E27" s="178">
        <v>175</v>
      </c>
      <c r="F27" s="178">
        <v>207</v>
      </c>
      <c r="G27" s="178">
        <v>173</v>
      </c>
      <c r="H27" s="178">
        <v>174</v>
      </c>
    </row>
    <row r="28" spans="1:8" ht="19.95" customHeight="1" x14ac:dyDescent="0.3">
      <c r="A28" s="71" t="s">
        <v>33</v>
      </c>
      <c r="B28" s="178">
        <v>83</v>
      </c>
      <c r="C28" s="178">
        <v>56</v>
      </c>
      <c r="D28" s="178">
        <v>62</v>
      </c>
      <c r="E28" s="178">
        <v>63</v>
      </c>
      <c r="F28" s="178">
        <v>90</v>
      </c>
      <c r="G28" s="178">
        <v>65</v>
      </c>
      <c r="H28" s="178">
        <v>72</v>
      </c>
    </row>
    <row r="29" spans="1:8" ht="19.95" customHeight="1" x14ac:dyDescent="0.3">
      <c r="A29" s="71" t="s">
        <v>34</v>
      </c>
      <c r="B29" s="178">
        <v>99</v>
      </c>
      <c r="C29" s="178">
        <v>78</v>
      </c>
      <c r="D29" s="178">
        <v>84</v>
      </c>
      <c r="E29" s="178">
        <v>87</v>
      </c>
      <c r="F29" s="178">
        <v>107</v>
      </c>
      <c r="G29" s="178">
        <v>96</v>
      </c>
      <c r="H29" s="178">
        <v>92</v>
      </c>
    </row>
    <row r="30" spans="1:8" ht="19.95" customHeight="1" x14ac:dyDescent="0.3">
      <c r="A30" s="71" t="s">
        <v>35</v>
      </c>
      <c r="B30" s="178">
        <v>101</v>
      </c>
      <c r="C30" s="178">
        <v>89</v>
      </c>
      <c r="D30" s="178">
        <v>90</v>
      </c>
      <c r="E30" s="178">
        <v>92</v>
      </c>
      <c r="F30" s="178">
        <v>102</v>
      </c>
      <c r="G30" s="178">
        <v>96</v>
      </c>
      <c r="H30" s="178">
        <v>100</v>
      </c>
    </row>
    <row r="31" spans="1:8" ht="19.95" customHeight="1" x14ac:dyDescent="0.3">
      <c r="A31" s="72" t="s">
        <v>36</v>
      </c>
      <c r="B31" s="44">
        <f t="shared" ref="B31:C31" si="10">SUM(B26:B30)</f>
        <v>629</v>
      </c>
      <c r="C31" s="44">
        <f t="shared" si="10"/>
        <v>530</v>
      </c>
      <c r="D31" s="44">
        <f>SUM(D26:D30)</f>
        <v>536</v>
      </c>
      <c r="E31" s="44">
        <f>SUM(E26:E30)</f>
        <v>560</v>
      </c>
      <c r="F31" s="44">
        <f>SUM(F26:F30)</f>
        <v>678</v>
      </c>
      <c r="G31" s="44">
        <f>SUM(G26:G30)</f>
        <v>583</v>
      </c>
      <c r="H31" s="44">
        <f t="shared" ref="H31" si="11">SUM(H26:H30)</f>
        <v>591</v>
      </c>
    </row>
    <row r="32" spans="1:8" ht="19.95" customHeight="1" thickBot="1" x14ac:dyDescent="0.35">
      <c r="A32" s="32" t="s">
        <v>11</v>
      </c>
      <c r="B32" s="179">
        <v>10</v>
      </c>
      <c r="C32" s="179">
        <v>10</v>
      </c>
      <c r="D32" s="250">
        <v>0</v>
      </c>
      <c r="E32" s="179">
        <v>3</v>
      </c>
      <c r="F32" s="250">
        <v>3</v>
      </c>
      <c r="G32" s="250">
        <v>2</v>
      </c>
      <c r="H32" s="250">
        <v>3</v>
      </c>
    </row>
    <row r="33" spans="1:1" s="53" customFormat="1" ht="10.8" customHeight="1" thickTop="1" x14ac:dyDescent="0.2">
      <c r="A33" s="292" t="s">
        <v>46</v>
      </c>
    </row>
    <row r="34" spans="1:1" x14ac:dyDescent="0.3">
      <c r="A34" s="57"/>
    </row>
  </sheetData>
  <phoneticPr fontId="34" type="noConversion"/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  <pageSetUpPr fitToPage="1"/>
  </sheetPr>
  <dimension ref="B1:BA89"/>
  <sheetViews>
    <sheetView view="pageBreakPreview" topLeftCell="AA16" zoomScale="70" zoomScaleNormal="100" zoomScaleSheetLayoutView="70" workbookViewId="0">
      <selection activeCell="BC13" sqref="BC13"/>
    </sheetView>
  </sheetViews>
  <sheetFormatPr baseColWidth="10" defaultColWidth="9.109375" defaultRowHeight="20.100000000000001" customHeight="1" x14ac:dyDescent="0.3"/>
  <cols>
    <col min="1" max="1" width="5.88671875" style="75" customWidth="1"/>
    <col min="2" max="2" width="62.6640625" style="75" customWidth="1"/>
    <col min="3" max="4" width="9.109375" style="75" customWidth="1"/>
    <col min="5" max="5" width="12.33203125" style="75" customWidth="1"/>
    <col min="6" max="7" width="9.109375" style="75" customWidth="1"/>
    <col min="8" max="8" width="13.77734375" style="75" customWidth="1"/>
    <col min="9" max="10" width="9.109375" style="75" customWidth="1"/>
    <col min="11" max="11" width="11.44140625" style="75" customWidth="1"/>
    <col min="12" max="22" width="9.109375" style="75" customWidth="1"/>
    <col min="23" max="23" width="14.77734375" style="75" customWidth="1"/>
    <col min="24" max="25" width="9.109375" style="75" customWidth="1"/>
    <col min="26" max="26" width="14.77734375" style="75" customWidth="1"/>
    <col min="27" max="27" width="9.109375" style="75" customWidth="1"/>
    <col min="28" max="34" width="9.109375" style="75"/>
    <col min="35" max="35" width="14.77734375" style="75" bestFit="1" customWidth="1"/>
    <col min="36" max="46" width="9.109375" style="75"/>
    <col min="47" max="47" width="14.77734375" style="75" bestFit="1" customWidth="1"/>
    <col min="48" max="49" width="9.109375" style="75"/>
    <col min="50" max="50" width="11.21875" style="75" customWidth="1"/>
    <col min="51" max="16384" width="9.109375" style="75"/>
  </cols>
  <sheetData>
    <row r="1" spans="2:53" ht="20.100000000000001" customHeight="1" x14ac:dyDescent="0.3">
      <c r="B1" s="74"/>
    </row>
    <row r="2" spans="2:53" ht="38.4" customHeight="1" x14ac:dyDescent="0.3">
      <c r="B2" s="350" t="s">
        <v>66</v>
      </c>
      <c r="C2" s="350"/>
      <c r="D2" s="350"/>
      <c r="E2" s="350"/>
      <c r="F2" s="350"/>
      <c r="G2" s="350"/>
      <c r="H2" s="350"/>
      <c r="I2" s="350"/>
      <c r="J2" s="350"/>
      <c r="K2" s="350"/>
      <c r="AQ2" s="302"/>
      <c r="AR2" s="302"/>
      <c r="AS2" s="302"/>
      <c r="AT2" s="302"/>
    </row>
    <row r="3" spans="2:53" ht="20.100000000000001" customHeight="1" x14ac:dyDescent="0.3">
      <c r="B3" s="76"/>
      <c r="AQ3" s="300"/>
      <c r="AR3" s="300"/>
      <c r="AS3" s="301"/>
      <c r="AT3" s="300"/>
    </row>
    <row r="4" spans="2:53" ht="20.100000000000001" customHeight="1" thickBot="1" x14ac:dyDescent="0.35">
      <c r="B4" s="74" t="s">
        <v>49</v>
      </c>
      <c r="AQ4" s="297"/>
      <c r="AR4" s="297"/>
      <c r="AS4" s="298"/>
      <c r="AT4" s="297"/>
    </row>
    <row r="5" spans="2:53" ht="20.100000000000001" customHeight="1" thickTop="1" thickBot="1" x14ac:dyDescent="0.35">
      <c r="B5" s="59"/>
      <c r="C5" s="357" t="s">
        <v>7</v>
      </c>
      <c r="D5" s="358"/>
      <c r="E5" s="359"/>
      <c r="F5" s="338" t="s">
        <v>8</v>
      </c>
      <c r="G5" s="339"/>
      <c r="H5" s="340"/>
      <c r="I5" s="338" t="s">
        <v>9</v>
      </c>
      <c r="J5" s="339"/>
      <c r="K5" s="340"/>
      <c r="L5" s="338" t="s">
        <v>82</v>
      </c>
      <c r="M5" s="339"/>
      <c r="N5" s="340"/>
      <c r="O5" s="338" t="s">
        <v>83</v>
      </c>
      <c r="P5" s="339"/>
      <c r="Q5" s="340"/>
      <c r="R5" s="338" t="s">
        <v>84</v>
      </c>
      <c r="S5" s="339"/>
      <c r="T5" s="340"/>
      <c r="U5" s="338" t="s">
        <v>85</v>
      </c>
      <c r="V5" s="339"/>
      <c r="W5" s="340"/>
      <c r="X5" s="338" t="s">
        <v>86</v>
      </c>
      <c r="Y5" s="339"/>
      <c r="Z5" s="340"/>
      <c r="AA5" s="338" t="s">
        <v>87</v>
      </c>
      <c r="AB5" s="339"/>
      <c r="AC5" s="340"/>
      <c r="AD5" s="338" t="s">
        <v>88</v>
      </c>
      <c r="AE5" s="339"/>
      <c r="AF5" s="340"/>
      <c r="AG5" s="338" t="s">
        <v>92</v>
      </c>
      <c r="AH5" s="339"/>
      <c r="AI5" s="340"/>
      <c r="AJ5" s="338" t="s">
        <v>93</v>
      </c>
      <c r="AK5" s="339"/>
      <c r="AL5" s="340"/>
      <c r="AM5" s="338" t="s">
        <v>94</v>
      </c>
      <c r="AN5" s="339"/>
      <c r="AO5" s="340"/>
      <c r="AP5" s="341" t="s">
        <v>95</v>
      </c>
      <c r="AQ5" s="342"/>
      <c r="AR5" s="343"/>
      <c r="AS5" s="341" t="s">
        <v>96</v>
      </c>
      <c r="AT5" s="342"/>
      <c r="AU5" s="343"/>
      <c r="AV5" s="341" t="s">
        <v>97</v>
      </c>
      <c r="AW5" s="342"/>
      <c r="AX5" s="343"/>
      <c r="AY5" s="341" t="s">
        <v>98</v>
      </c>
      <c r="AZ5" s="342"/>
      <c r="BA5" s="343"/>
    </row>
    <row r="6" spans="2:53" s="77" customFormat="1" ht="20.100000000000001" customHeight="1" thickTop="1" x14ac:dyDescent="0.3">
      <c r="B6" s="360"/>
      <c r="C6" s="352" t="s">
        <v>50</v>
      </c>
      <c r="D6" s="334" t="s">
        <v>51</v>
      </c>
      <c r="E6" s="362" t="s">
        <v>52</v>
      </c>
      <c r="F6" s="344" t="s">
        <v>50</v>
      </c>
      <c r="G6" s="346" t="s">
        <v>51</v>
      </c>
      <c r="H6" s="348" t="s">
        <v>52</v>
      </c>
      <c r="I6" s="344" t="s">
        <v>50</v>
      </c>
      <c r="J6" s="346" t="s">
        <v>51</v>
      </c>
      <c r="K6" s="348" t="s">
        <v>52</v>
      </c>
      <c r="L6" s="344" t="s">
        <v>50</v>
      </c>
      <c r="M6" s="346" t="s">
        <v>51</v>
      </c>
      <c r="N6" s="348" t="s">
        <v>52</v>
      </c>
      <c r="O6" s="344" t="s">
        <v>50</v>
      </c>
      <c r="P6" s="346" t="s">
        <v>51</v>
      </c>
      <c r="Q6" s="348" t="s">
        <v>52</v>
      </c>
      <c r="R6" s="344" t="s">
        <v>50</v>
      </c>
      <c r="S6" s="346" t="s">
        <v>51</v>
      </c>
      <c r="T6" s="348" t="s">
        <v>52</v>
      </c>
      <c r="U6" s="344" t="s">
        <v>50</v>
      </c>
      <c r="V6" s="346" t="s">
        <v>51</v>
      </c>
      <c r="W6" s="348" t="s">
        <v>52</v>
      </c>
      <c r="X6" s="344" t="s">
        <v>50</v>
      </c>
      <c r="Y6" s="346" t="s">
        <v>51</v>
      </c>
      <c r="Z6" s="348" t="s">
        <v>52</v>
      </c>
      <c r="AA6" s="344" t="s">
        <v>50</v>
      </c>
      <c r="AB6" s="346" t="s">
        <v>51</v>
      </c>
      <c r="AC6" s="348" t="s">
        <v>52</v>
      </c>
      <c r="AD6" s="332" t="s">
        <v>50</v>
      </c>
      <c r="AE6" s="334" t="s">
        <v>51</v>
      </c>
      <c r="AF6" s="336" t="s">
        <v>52</v>
      </c>
      <c r="AG6" s="332" t="s">
        <v>50</v>
      </c>
      <c r="AH6" s="334" t="s">
        <v>51</v>
      </c>
      <c r="AI6" s="336" t="s">
        <v>52</v>
      </c>
      <c r="AJ6" s="332" t="s">
        <v>50</v>
      </c>
      <c r="AK6" s="334" t="s">
        <v>51</v>
      </c>
      <c r="AL6" s="336" t="s">
        <v>52</v>
      </c>
      <c r="AM6" s="332" t="s">
        <v>50</v>
      </c>
      <c r="AN6" s="334" t="s">
        <v>51</v>
      </c>
      <c r="AO6" s="336" t="s">
        <v>52</v>
      </c>
      <c r="AP6" s="332" t="s">
        <v>50</v>
      </c>
      <c r="AQ6" s="334" t="s">
        <v>51</v>
      </c>
      <c r="AR6" s="336" t="s">
        <v>52</v>
      </c>
      <c r="AS6" s="332" t="s">
        <v>50</v>
      </c>
      <c r="AT6" s="334" t="s">
        <v>51</v>
      </c>
      <c r="AU6" s="336" t="s">
        <v>52</v>
      </c>
      <c r="AV6" s="332" t="s">
        <v>50</v>
      </c>
      <c r="AW6" s="334" t="s">
        <v>51</v>
      </c>
      <c r="AX6" s="336" t="s">
        <v>52</v>
      </c>
      <c r="AY6" s="332" t="s">
        <v>50</v>
      </c>
      <c r="AZ6" s="334" t="s">
        <v>51</v>
      </c>
      <c r="BA6" s="336" t="s">
        <v>52</v>
      </c>
    </row>
    <row r="7" spans="2:53" s="77" customFormat="1" ht="20.100000000000001" customHeight="1" x14ac:dyDescent="0.3">
      <c r="B7" s="361"/>
      <c r="C7" s="353"/>
      <c r="D7" s="335"/>
      <c r="E7" s="363"/>
      <c r="F7" s="345"/>
      <c r="G7" s="347"/>
      <c r="H7" s="349"/>
      <c r="I7" s="345"/>
      <c r="J7" s="347"/>
      <c r="K7" s="349"/>
      <c r="L7" s="345"/>
      <c r="M7" s="347"/>
      <c r="N7" s="349"/>
      <c r="O7" s="345"/>
      <c r="P7" s="347"/>
      <c r="Q7" s="349"/>
      <c r="R7" s="345"/>
      <c r="S7" s="347"/>
      <c r="T7" s="349"/>
      <c r="U7" s="345"/>
      <c r="V7" s="347"/>
      <c r="W7" s="349"/>
      <c r="X7" s="345"/>
      <c r="Y7" s="347"/>
      <c r="Z7" s="349"/>
      <c r="AA7" s="345"/>
      <c r="AB7" s="347"/>
      <c r="AC7" s="349"/>
      <c r="AD7" s="333"/>
      <c r="AE7" s="335"/>
      <c r="AF7" s="337"/>
      <c r="AG7" s="333"/>
      <c r="AH7" s="335"/>
      <c r="AI7" s="337"/>
      <c r="AJ7" s="333"/>
      <c r="AK7" s="335"/>
      <c r="AL7" s="337"/>
      <c r="AM7" s="333"/>
      <c r="AN7" s="335"/>
      <c r="AO7" s="337"/>
      <c r="AP7" s="333"/>
      <c r="AQ7" s="335"/>
      <c r="AR7" s="337"/>
      <c r="AS7" s="333"/>
      <c r="AT7" s="335"/>
      <c r="AU7" s="337"/>
      <c r="AV7" s="333"/>
      <c r="AW7" s="335"/>
      <c r="AX7" s="337"/>
      <c r="AY7" s="333"/>
      <c r="AZ7" s="335"/>
      <c r="BA7" s="337"/>
    </row>
    <row r="8" spans="2:53" ht="43.95" customHeight="1" x14ac:dyDescent="0.3">
      <c r="B8" s="78" t="s">
        <v>53</v>
      </c>
      <c r="C8" s="79">
        <f>C9+C13</f>
        <v>930</v>
      </c>
      <c r="D8" s="79">
        <f t="shared" ref="D8:K8" si="0">D9+D13</f>
        <v>6221</v>
      </c>
      <c r="E8" s="80">
        <f t="shared" si="0"/>
        <v>247264</v>
      </c>
      <c r="F8" s="91">
        <f t="shared" si="0"/>
        <v>1258</v>
      </c>
      <c r="G8" s="79">
        <f t="shared" si="0"/>
        <v>10912</v>
      </c>
      <c r="H8" s="80">
        <f t="shared" si="0"/>
        <v>434192</v>
      </c>
      <c r="I8" s="91">
        <f t="shared" si="0"/>
        <v>1717</v>
      </c>
      <c r="J8" s="79">
        <f t="shared" si="0"/>
        <v>23883</v>
      </c>
      <c r="K8" s="80">
        <f t="shared" si="0"/>
        <v>1686241</v>
      </c>
      <c r="L8" s="91">
        <f t="shared" ref="L8:S8" si="1">L9+L13</f>
        <v>1496</v>
      </c>
      <c r="M8" s="79">
        <f t="shared" si="1"/>
        <v>9546</v>
      </c>
      <c r="N8" s="80">
        <f t="shared" si="1"/>
        <v>430508</v>
      </c>
      <c r="O8" s="192">
        <f t="shared" si="1"/>
        <v>1471</v>
      </c>
      <c r="P8" s="193">
        <f t="shared" si="1"/>
        <v>9837</v>
      </c>
      <c r="Q8" s="194">
        <f t="shared" si="1"/>
        <v>443610</v>
      </c>
      <c r="R8" s="192">
        <f t="shared" si="1"/>
        <v>1610</v>
      </c>
      <c r="S8" s="193">
        <f t="shared" si="1"/>
        <v>12715</v>
      </c>
      <c r="T8" s="194">
        <f>T9+T13</f>
        <v>517123</v>
      </c>
      <c r="U8" s="192">
        <f t="shared" ref="U8:W8" si="2">U9+U13</f>
        <v>1964</v>
      </c>
      <c r="V8" s="193">
        <f t="shared" si="2"/>
        <v>24805</v>
      </c>
      <c r="W8" s="194">
        <f t="shared" si="2"/>
        <v>1659643</v>
      </c>
      <c r="X8" s="192">
        <f>X9+X13</f>
        <v>1713</v>
      </c>
      <c r="Y8" s="193">
        <f t="shared" ref="Y8:Z8" si="3">Y9+Y13</f>
        <v>11089</v>
      </c>
      <c r="Z8" s="194">
        <f t="shared" si="3"/>
        <v>498488</v>
      </c>
      <c r="AA8" s="192">
        <f>AA9+AA13</f>
        <v>1704</v>
      </c>
      <c r="AB8" s="193">
        <f t="shared" ref="AB8:AC8" si="4">AB9+AB13</f>
        <v>11376</v>
      </c>
      <c r="AC8" s="194">
        <f t="shared" si="4"/>
        <v>534861</v>
      </c>
      <c r="AD8" s="223">
        <f>AD9+AD13</f>
        <v>1783</v>
      </c>
      <c r="AE8" s="224">
        <f t="shared" ref="AE8:AF8" si="5">AE9+AE13</f>
        <v>14445</v>
      </c>
      <c r="AF8" s="225">
        <f t="shared" si="5"/>
        <v>582506</v>
      </c>
      <c r="AG8" s="223">
        <f>AG9+AG13</f>
        <v>2077</v>
      </c>
      <c r="AH8" s="224">
        <f t="shared" ref="AH8:AI8" si="6">AH9+AH13</f>
        <v>25935</v>
      </c>
      <c r="AI8" s="225">
        <f t="shared" si="6"/>
        <v>1751234</v>
      </c>
      <c r="AJ8" s="223">
        <f>AJ9+AJ13</f>
        <v>1796</v>
      </c>
      <c r="AK8" s="224">
        <f t="shared" ref="AK8" si="7">AK9+AK13</f>
        <v>12407</v>
      </c>
      <c r="AL8" s="225">
        <f>AL9+AL13</f>
        <v>565756</v>
      </c>
      <c r="AM8" s="223">
        <f>AM9+AM13</f>
        <v>1754</v>
      </c>
      <c r="AN8" s="224">
        <f t="shared" ref="AN8" si="8">AN9+AN13</f>
        <v>11989</v>
      </c>
      <c r="AO8" s="225">
        <f>AO9+AO13</f>
        <v>565960</v>
      </c>
      <c r="AP8" s="91">
        <f>AP9+AP13</f>
        <v>1897</v>
      </c>
      <c r="AQ8" s="79">
        <f t="shared" ref="AQ8" si="9">AQ9+AQ13</f>
        <v>15433</v>
      </c>
      <c r="AR8" s="263">
        <f>AR9+AR13</f>
        <v>642239</v>
      </c>
      <c r="AS8" s="91">
        <f>AS9+AS13</f>
        <v>2161</v>
      </c>
      <c r="AT8" s="79">
        <f t="shared" ref="AT8" si="10">AT9+AT13</f>
        <v>26527</v>
      </c>
      <c r="AU8" s="263">
        <f>AU9+AU13</f>
        <v>1729882</v>
      </c>
      <c r="AV8" s="91">
        <f>AV9+AV13</f>
        <v>1920</v>
      </c>
      <c r="AW8" s="79">
        <f t="shared" ref="AW8" si="11">AW9+AW13</f>
        <v>13217</v>
      </c>
      <c r="AX8" s="263">
        <f>AX9+AX13</f>
        <v>631497</v>
      </c>
      <c r="AY8" s="223">
        <f>AY9+AY13</f>
        <v>1886</v>
      </c>
      <c r="AZ8" s="224">
        <f t="shared" ref="AZ8" si="12">AZ9+AZ13</f>
        <v>12694</v>
      </c>
      <c r="BA8" s="263">
        <f>BA9+BA13</f>
        <v>620525</v>
      </c>
    </row>
    <row r="9" spans="2:53" ht="20.100000000000001" customHeight="1" x14ac:dyDescent="0.3">
      <c r="B9" s="81" t="s">
        <v>54</v>
      </c>
      <c r="C9" s="92">
        <f>C10+C11</f>
        <v>929</v>
      </c>
      <c r="D9" s="93">
        <v>6219</v>
      </c>
      <c r="E9" s="94">
        <f>E10+E11</f>
        <v>247192</v>
      </c>
      <c r="F9" s="95">
        <f t="shared" ref="F9:G9" si="13">F10+F11</f>
        <v>1257</v>
      </c>
      <c r="G9" s="93">
        <f t="shared" si="13"/>
        <v>10911</v>
      </c>
      <c r="H9" s="94">
        <f>H10+H11</f>
        <v>434170</v>
      </c>
      <c r="I9" s="95">
        <f t="shared" ref="I9:J9" si="14">I10+I11</f>
        <v>1717</v>
      </c>
      <c r="J9" s="93">
        <f t="shared" si="14"/>
        <v>23883</v>
      </c>
      <c r="K9" s="94">
        <f>K10+K11</f>
        <v>1686241</v>
      </c>
      <c r="L9" s="95">
        <f t="shared" ref="L9:Q9" si="15">L10+L11</f>
        <v>1496</v>
      </c>
      <c r="M9" s="93">
        <f t="shared" si="15"/>
        <v>9546</v>
      </c>
      <c r="N9" s="94">
        <f t="shared" si="15"/>
        <v>430508</v>
      </c>
      <c r="O9" s="95">
        <f t="shared" si="15"/>
        <v>1471</v>
      </c>
      <c r="P9" s="93">
        <f t="shared" si="15"/>
        <v>9837</v>
      </c>
      <c r="Q9" s="94">
        <f t="shared" si="15"/>
        <v>443610</v>
      </c>
      <c r="R9" s="95">
        <f>R10+R11</f>
        <v>1610</v>
      </c>
      <c r="S9" s="93">
        <f>S10+S11</f>
        <v>12715</v>
      </c>
      <c r="T9" s="94">
        <f t="shared" ref="T9:W9" si="16">T10+T11</f>
        <v>517123</v>
      </c>
      <c r="U9" s="95">
        <f t="shared" si="16"/>
        <v>1964</v>
      </c>
      <c r="V9" s="93">
        <f t="shared" si="16"/>
        <v>24805</v>
      </c>
      <c r="W9" s="94">
        <f t="shared" si="16"/>
        <v>1659643</v>
      </c>
      <c r="X9" s="95">
        <f>X10+X11</f>
        <v>1713</v>
      </c>
      <c r="Y9" s="93">
        <f t="shared" ref="Y9:Z9" si="17">Y10+Y11</f>
        <v>11089</v>
      </c>
      <c r="Z9" s="94">
        <f t="shared" si="17"/>
        <v>498488</v>
      </c>
      <c r="AA9" s="95">
        <f>AA11+AA10</f>
        <v>1704</v>
      </c>
      <c r="AB9" s="103">
        <f>AB11+AB10</f>
        <v>11376</v>
      </c>
      <c r="AC9" s="209">
        <f>AC11+AC10</f>
        <v>534861</v>
      </c>
      <c r="AD9" s="95">
        <f t="shared" ref="AD9:AF9" si="18">AD11+AD10</f>
        <v>1783</v>
      </c>
      <c r="AE9" s="103">
        <f t="shared" si="18"/>
        <v>14445</v>
      </c>
      <c r="AF9" s="209">
        <f t="shared" si="18"/>
        <v>582506</v>
      </c>
      <c r="AG9" s="95">
        <f t="shared" ref="AG9:AN9" si="19">AG11+AG10</f>
        <v>2077</v>
      </c>
      <c r="AH9" s="103">
        <f t="shared" si="19"/>
        <v>25935</v>
      </c>
      <c r="AI9" s="209">
        <f t="shared" si="19"/>
        <v>1751234</v>
      </c>
      <c r="AJ9" s="95">
        <f t="shared" si="19"/>
        <v>1796</v>
      </c>
      <c r="AK9" s="103">
        <f t="shared" si="19"/>
        <v>12407</v>
      </c>
      <c r="AL9" s="243">
        <f>AL11+AL10</f>
        <v>565756</v>
      </c>
      <c r="AM9" s="95">
        <f t="shared" si="19"/>
        <v>1754</v>
      </c>
      <c r="AN9" s="103">
        <f t="shared" si="19"/>
        <v>11989</v>
      </c>
      <c r="AO9" s="243">
        <f>AO11+AO10</f>
        <v>565960</v>
      </c>
      <c r="AP9" s="95">
        <f>AP11+AP10</f>
        <v>1897</v>
      </c>
      <c r="AQ9" s="103">
        <f t="shared" ref="AQ9" si="20">AQ11+AQ10</f>
        <v>15433</v>
      </c>
      <c r="AR9" s="264">
        <f>AR11+AR10</f>
        <v>642239</v>
      </c>
      <c r="AS9" s="95">
        <f>AS11+AS10</f>
        <v>2161</v>
      </c>
      <c r="AT9" s="103">
        <f t="shared" ref="AT9" si="21">AT11+AT10</f>
        <v>26527</v>
      </c>
      <c r="AU9" s="264">
        <f>AU11+AU10</f>
        <v>1729882</v>
      </c>
      <c r="AV9" s="95">
        <f>AV11+AV10</f>
        <v>1920</v>
      </c>
      <c r="AW9" s="103">
        <f t="shared" ref="AW9" si="22">AW11+AW10</f>
        <v>13217</v>
      </c>
      <c r="AX9" s="243">
        <f>AX11+AX10</f>
        <v>631497</v>
      </c>
      <c r="AY9" s="95">
        <f>AY11+AY10</f>
        <v>1886</v>
      </c>
      <c r="AZ9" s="103">
        <f t="shared" ref="AZ9" si="23">AZ11+AZ10</f>
        <v>12694</v>
      </c>
      <c r="BA9" s="243">
        <f>BA11+BA10</f>
        <v>620525</v>
      </c>
    </row>
    <row r="10" spans="2:53" ht="20.100000000000001" customHeight="1" x14ac:dyDescent="0.3">
      <c r="B10" s="82" t="s">
        <v>55</v>
      </c>
      <c r="C10" s="83">
        <v>480</v>
      </c>
      <c r="D10" s="83">
        <v>3741</v>
      </c>
      <c r="E10" s="84">
        <v>165885</v>
      </c>
      <c r="F10" s="39">
        <v>627</v>
      </c>
      <c r="G10" s="40">
        <v>5823</v>
      </c>
      <c r="H10" s="96">
        <v>236212</v>
      </c>
      <c r="I10" s="97">
        <v>846</v>
      </c>
      <c r="J10" s="98">
        <v>10530</v>
      </c>
      <c r="K10" s="99">
        <v>624646</v>
      </c>
      <c r="L10" s="97">
        <v>829</v>
      </c>
      <c r="M10" s="98">
        <v>6055</v>
      </c>
      <c r="N10" s="99">
        <v>305048</v>
      </c>
      <c r="O10" s="97">
        <v>823</v>
      </c>
      <c r="P10" s="98">
        <v>6033</v>
      </c>
      <c r="Q10" s="99">
        <v>300892</v>
      </c>
      <c r="R10" s="195">
        <v>858</v>
      </c>
      <c r="S10" s="199">
        <v>7186</v>
      </c>
      <c r="T10" s="200">
        <v>305065</v>
      </c>
      <c r="U10" s="195">
        <v>1008</v>
      </c>
      <c r="V10" s="199">
        <v>11418</v>
      </c>
      <c r="W10" s="200">
        <v>641219</v>
      </c>
      <c r="X10" s="195">
        <v>952</v>
      </c>
      <c r="Y10">
        <v>6987</v>
      </c>
      <c r="Z10" s="208">
        <v>357315</v>
      </c>
      <c r="AA10" s="97">
        <v>925</v>
      </c>
      <c r="AB10" s="210">
        <v>7095</v>
      </c>
      <c r="AC10" s="211">
        <v>379030</v>
      </c>
      <c r="AD10" s="97">
        <v>948</v>
      </c>
      <c r="AE10" s="210">
        <v>8269</v>
      </c>
      <c r="AF10" s="226">
        <v>359397</v>
      </c>
      <c r="AG10" s="235">
        <v>1053</v>
      </c>
      <c r="AH10" s="210">
        <v>12381</v>
      </c>
      <c r="AI10" s="236">
        <v>694712</v>
      </c>
      <c r="AJ10" s="195">
        <v>990</v>
      </c>
      <c r="AK10" s="210">
        <v>7895</v>
      </c>
      <c r="AL10" s="244">
        <v>408035</v>
      </c>
      <c r="AM10" s="251">
        <v>957</v>
      </c>
      <c r="AN10" s="210">
        <v>7644</v>
      </c>
      <c r="AO10" s="252">
        <v>410737</v>
      </c>
      <c r="AP10" s="195">
        <v>1013</v>
      </c>
      <c r="AQ10" s="291">
        <v>9004</v>
      </c>
      <c r="AR10" s="265">
        <v>401648</v>
      </c>
      <c r="AS10" s="293">
        <v>1125</v>
      </c>
      <c r="AT10" s="291">
        <v>12926</v>
      </c>
      <c r="AU10" s="294">
        <v>719820</v>
      </c>
      <c r="AV10" s="195">
        <v>1085</v>
      </c>
      <c r="AW10" s="210">
        <v>8700</v>
      </c>
      <c r="AX10" s="244">
        <v>467907</v>
      </c>
      <c r="AY10" s="293">
        <v>1068</v>
      </c>
      <c r="AZ10" s="210">
        <v>8398</v>
      </c>
      <c r="BA10" s="384">
        <v>462727</v>
      </c>
    </row>
    <row r="11" spans="2:53" ht="20.100000000000001" customHeight="1" x14ac:dyDescent="0.3">
      <c r="B11" s="85" t="s">
        <v>56</v>
      </c>
      <c r="C11" s="83">
        <v>449</v>
      </c>
      <c r="D11" s="83">
        <v>2478</v>
      </c>
      <c r="E11" s="84">
        <v>81307</v>
      </c>
      <c r="F11" s="39">
        <v>630</v>
      </c>
      <c r="G11" s="40">
        <v>5088</v>
      </c>
      <c r="H11" s="96">
        <v>197958</v>
      </c>
      <c r="I11" s="97">
        <v>871</v>
      </c>
      <c r="J11" s="98">
        <v>13353</v>
      </c>
      <c r="K11" s="99">
        <v>1061595</v>
      </c>
      <c r="L11" s="97">
        <v>667</v>
      </c>
      <c r="M11" s="98">
        <v>3491</v>
      </c>
      <c r="N11" s="99">
        <v>125460</v>
      </c>
      <c r="O11" s="97">
        <v>648</v>
      </c>
      <c r="P11" s="98">
        <v>3804</v>
      </c>
      <c r="Q11" s="99">
        <v>142718</v>
      </c>
      <c r="R11" s="195">
        <v>752</v>
      </c>
      <c r="S11" s="199">
        <v>5529</v>
      </c>
      <c r="T11" s="200">
        <v>212058</v>
      </c>
      <c r="U11" s="195">
        <v>956</v>
      </c>
      <c r="V11" s="199">
        <v>13387</v>
      </c>
      <c r="W11" s="200">
        <v>1018424</v>
      </c>
      <c r="X11" s="195">
        <v>761</v>
      </c>
      <c r="Y11">
        <v>4102</v>
      </c>
      <c r="Z11" s="208">
        <v>141173</v>
      </c>
      <c r="AA11" s="97">
        <v>779</v>
      </c>
      <c r="AB11" s="210">
        <v>4281</v>
      </c>
      <c r="AC11" s="211">
        <v>155831</v>
      </c>
      <c r="AD11" s="97">
        <v>835</v>
      </c>
      <c r="AE11" s="210">
        <v>6176</v>
      </c>
      <c r="AF11" s="226">
        <v>223109</v>
      </c>
      <c r="AG11" s="235">
        <v>1024</v>
      </c>
      <c r="AH11" s="210">
        <v>13554</v>
      </c>
      <c r="AI11" s="236">
        <v>1056522</v>
      </c>
      <c r="AJ11" s="195">
        <v>806</v>
      </c>
      <c r="AK11" s="210">
        <v>4512</v>
      </c>
      <c r="AL11" s="244">
        <v>157721</v>
      </c>
      <c r="AM11" s="251">
        <v>797</v>
      </c>
      <c r="AN11" s="210">
        <v>4345</v>
      </c>
      <c r="AO11" s="252">
        <v>155223</v>
      </c>
      <c r="AP11" s="195">
        <v>884</v>
      </c>
      <c r="AQ11" s="291">
        <v>6429</v>
      </c>
      <c r="AR11" s="265">
        <v>240591</v>
      </c>
      <c r="AS11" s="293">
        <v>1036</v>
      </c>
      <c r="AT11" s="291">
        <v>13601</v>
      </c>
      <c r="AU11" s="294">
        <v>1010062</v>
      </c>
      <c r="AV11" s="195">
        <v>835</v>
      </c>
      <c r="AW11" s="210">
        <v>4517</v>
      </c>
      <c r="AX11" s="244">
        <v>163590</v>
      </c>
      <c r="AY11" s="293">
        <v>818</v>
      </c>
      <c r="AZ11" s="210">
        <v>4296</v>
      </c>
      <c r="BA11" s="384">
        <v>157798</v>
      </c>
    </row>
    <row r="12" spans="2:53" ht="20.100000000000001" customHeight="1" x14ac:dyDescent="0.3">
      <c r="B12" s="85"/>
      <c r="C12" s="100"/>
      <c r="D12" s="83"/>
      <c r="E12" s="84"/>
      <c r="F12" s="101"/>
      <c r="G12" s="83"/>
      <c r="H12" s="84"/>
      <c r="I12" s="101"/>
      <c r="J12" s="83"/>
      <c r="K12" s="84"/>
      <c r="L12" s="101"/>
      <c r="M12" s="83"/>
      <c r="N12" s="84"/>
      <c r="O12" s="101"/>
      <c r="P12" s="83"/>
      <c r="Q12" s="84"/>
      <c r="R12" s="101"/>
      <c r="S12" s="83"/>
      <c r="T12" s="84"/>
      <c r="U12" s="101"/>
      <c r="V12" s="83"/>
      <c r="W12" s="84"/>
      <c r="X12" s="101"/>
      <c r="Y12" s="83"/>
      <c r="Z12" s="84"/>
      <c r="AA12" s="101"/>
      <c r="AB12" s="83"/>
      <c r="AC12" s="84"/>
      <c r="AD12" s="101"/>
      <c r="AE12" s="83"/>
      <c r="AF12" s="84"/>
      <c r="AG12" s="101"/>
      <c r="AH12" s="83"/>
      <c r="AI12" s="84"/>
      <c r="AJ12" s="101"/>
      <c r="AK12" s="83"/>
      <c r="AL12" s="84"/>
      <c r="AM12" s="101"/>
      <c r="AN12" s="83"/>
      <c r="AO12" s="84"/>
      <c r="AP12" s="101"/>
      <c r="AQ12" s="83"/>
      <c r="AR12" s="84"/>
      <c r="AS12" s="101"/>
      <c r="AT12" s="83"/>
      <c r="AU12" s="266"/>
      <c r="AV12" s="101"/>
      <c r="AW12" s="83"/>
      <c r="AX12" s="84"/>
      <c r="AY12" s="101"/>
      <c r="AZ12" s="83"/>
      <c r="BA12" s="84"/>
    </row>
    <row r="13" spans="2:53" ht="20.100000000000001" customHeight="1" x14ac:dyDescent="0.3">
      <c r="B13" s="86" t="s">
        <v>44</v>
      </c>
      <c r="C13" s="102">
        <f>C14+C15</f>
        <v>1</v>
      </c>
      <c r="D13" s="103">
        <f>D14+D15</f>
        <v>2</v>
      </c>
      <c r="E13" s="104">
        <f t="shared" ref="E13" si="24">E14+E15</f>
        <v>72</v>
      </c>
      <c r="F13" s="105">
        <v>1</v>
      </c>
      <c r="G13" s="106">
        <v>1</v>
      </c>
      <c r="H13" s="107">
        <v>22</v>
      </c>
      <c r="I13" s="108">
        <v>0</v>
      </c>
      <c r="J13" s="108">
        <v>0</v>
      </c>
      <c r="K13" s="109">
        <v>0</v>
      </c>
      <c r="L13" s="108">
        <v>0</v>
      </c>
      <c r="M13" s="108">
        <v>0</v>
      </c>
      <c r="N13" s="109">
        <v>0</v>
      </c>
      <c r="O13" s="108">
        <v>0</v>
      </c>
      <c r="P13" s="108">
        <v>0</v>
      </c>
      <c r="Q13" s="109">
        <v>0</v>
      </c>
      <c r="R13" s="108">
        <v>0</v>
      </c>
      <c r="S13" s="108">
        <v>0</v>
      </c>
      <c r="T13" s="109">
        <v>0</v>
      </c>
      <c r="U13" s="108">
        <v>0</v>
      </c>
      <c r="V13" s="108">
        <v>0</v>
      </c>
      <c r="W13" s="109">
        <v>0</v>
      </c>
      <c r="X13" s="108">
        <v>0</v>
      </c>
      <c r="Y13" s="108">
        <v>0</v>
      </c>
      <c r="Z13" s="109">
        <v>0</v>
      </c>
      <c r="AA13" s="108">
        <v>0</v>
      </c>
      <c r="AB13" s="108">
        <v>0</v>
      </c>
      <c r="AC13" s="109">
        <v>0</v>
      </c>
      <c r="AD13" s="108">
        <v>0</v>
      </c>
      <c r="AE13" s="108">
        <v>0</v>
      </c>
      <c r="AF13" s="109">
        <v>0</v>
      </c>
      <c r="AG13" s="108">
        <v>0</v>
      </c>
      <c r="AH13" s="108">
        <v>0</v>
      </c>
      <c r="AI13" s="109">
        <v>0</v>
      </c>
      <c r="AJ13" s="108">
        <v>0</v>
      </c>
      <c r="AK13" s="108">
        <v>0</v>
      </c>
      <c r="AL13" s="109">
        <v>0</v>
      </c>
      <c r="AM13" s="108">
        <v>0</v>
      </c>
      <c r="AN13" s="108">
        <v>0</v>
      </c>
      <c r="AO13" s="109">
        <v>0</v>
      </c>
      <c r="AP13" s="108">
        <v>0</v>
      </c>
      <c r="AQ13" s="108">
        <v>0</v>
      </c>
      <c r="AR13" s="109">
        <v>0</v>
      </c>
      <c r="AS13" s="108">
        <v>0</v>
      </c>
      <c r="AT13" s="108">
        <v>0</v>
      </c>
      <c r="AU13" s="303">
        <v>0</v>
      </c>
      <c r="AV13" s="306">
        <v>0</v>
      </c>
      <c r="AW13" s="108">
        <v>0</v>
      </c>
      <c r="AX13" s="109">
        <v>0</v>
      </c>
      <c r="AY13" s="306">
        <v>0</v>
      </c>
      <c r="AZ13" s="108">
        <v>0</v>
      </c>
      <c r="BA13" s="109">
        <v>0</v>
      </c>
    </row>
    <row r="14" spans="2:53" ht="20.100000000000001" customHeight="1" x14ac:dyDescent="0.3">
      <c r="B14" s="82" t="s">
        <v>55</v>
      </c>
      <c r="C14" s="110">
        <v>1</v>
      </c>
      <c r="D14" s="111">
        <v>2</v>
      </c>
      <c r="E14" s="112">
        <v>72</v>
      </c>
      <c r="F14" s="113">
        <v>0</v>
      </c>
      <c r="G14" s="113">
        <v>0</v>
      </c>
      <c r="H14" s="114">
        <v>0</v>
      </c>
      <c r="I14" s="113">
        <v>0</v>
      </c>
      <c r="J14" s="113">
        <v>0</v>
      </c>
      <c r="K14" s="114">
        <v>0</v>
      </c>
      <c r="L14" s="113">
        <v>0</v>
      </c>
      <c r="M14" s="113">
        <v>0</v>
      </c>
      <c r="N14" s="114">
        <v>0</v>
      </c>
      <c r="O14" s="113">
        <v>0</v>
      </c>
      <c r="P14" s="113">
        <v>0</v>
      </c>
      <c r="Q14" s="114">
        <v>0</v>
      </c>
      <c r="R14" s="113">
        <v>0</v>
      </c>
      <c r="S14" s="113">
        <v>0</v>
      </c>
      <c r="T14" s="114">
        <v>0</v>
      </c>
      <c r="U14" s="113">
        <v>0</v>
      </c>
      <c r="V14" s="113">
        <v>0</v>
      </c>
      <c r="W14" s="114">
        <v>0</v>
      </c>
      <c r="X14" s="113">
        <v>0</v>
      </c>
      <c r="Y14" s="113">
        <v>0</v>
      </c>
      <c r="Z14" s="114">
        <v>0</v>
      </c>
      <c r="AA14" s="113">
        <v>0</v>
      </c>
      <c r="AB14" s="113">
        <v>0</v>
      </c>
      <c r="AC14" s="114">
        <v>0</v>
      </c>
      <c r="AD14" s="113">
        <v>0</v>
      </c>
      <c r="AE14" s="113">
        <v>0</v>
      </c>
      <c r="AF14" s="114">
        <v>0</v>
      </c>
      <c r="AG14" s="113">
        <v>0</v>
      </c>
      <c r="AH14" s="113">
        <v>0</v>
      </c>
      <c r="AI14" s="114">
        <v>0</v>
      </c>
      <c r="AJ14" s="113">
        <v>0</v>
      </c>
      <c r="AK14" s="113">
        <v>0</v>
      </c>
      <c r="AL14" s="114">
        <v>0</v>
      </c>
      <c r="AM14" s="113">
        <v>0</v>
      </c>
      <c r="AN14" s="113">
        <v>0</v>
      </c>
      <c r="AO14" s="114">
        <v>0</v>
      </c>
      <c r="AP14" s="113">
        <v>0</v>
      </c>
      <c r="AQ14" s="113">
        <v>0</v>
      </c>
      <c r="AR14" s="114">
        <v>0</v>
      </c>
      <c r="AS14" s="113">
        <v>0</v>
      </c>
      <c r="AT14" s="113">
        <v>0</v>
      </c>
      <c r="AU14" s="304">
        <v>0</v>
      </c>
      <c r="AV14" s="129">
        <v>0</v>
      </c>
      <c r="AW14" s="113">
        <v>0</v>
      </c>
      <c r="AX14" s="114">
        <v>0</v>
      </c>
      <c r="AY14" s="129">
        <v>0</v>
      </c>
      <c r="AZ14" s="113">
        <v>0</v>
      </c>
      <c r="BA14" s="114">
        <v>0</v>
      </c>
    </row>
    <row r="15" spans="2:53" ht="20.100000000000001" customHeight="1" x14ac:dyDescent="0.3">
      <c r="B15" s="85" t="s">
        <v>57</v>
      </c>
      <c r="C15" s="113">
        <v>0</v>
      </c>
      <c r="D15" s="113">
        <v>0</v>
      </c>
      <c r="E15" s="114">
        <v>0</v>
      </c>
      <c r="F15" s="115">
        <v>1</v>
      </c>
      <c r="G15" s="115">
        <v>1</v>
      </c>
      <c r="H15" s="116">
        <v>22</v>
      </c>
      <c r="I15" s="113">
        <v>0</v>
      </c>
      <c r="J15" s="113">
        <v>0</v>
      </c>
      <c r="K15" s="114">
        <v>0</v>
      </c>
      <c r="L15" s="113">
        <v>0</v>
      </c>
      <c r="M15" s="113">
        <v>0</v>
      </c>
      <c r="N15" s="114">
        <v>0</v>
      </c>
      <c r="O15" s="113">
        <v>0</v>
      </c>
      <c r="P15" s="113">
        <v>0</v>
      </c>
      <c r="Q15" s="114">
        <v>0</v>
      </c>
      <c r="R15" s="113">
        <v>0</v>
      </c>
      <c r="S15" s="113">
        <v>0</v>
      </c>
      <c r="T15" s="114">
        <v>0</v>
      </c>
      <c r="U15" s="113">
        <v>0</v>
      </c>
      <c r="V15" s="113">
        <v>0</v>
      </c>
      <c r="W15" s="114">
        <v>0</v>
      </c>
      <c r="X15" s="113">
        <v>0</v>
      </c>
      <c r="Y15" s="113">
        <v>0</v>
      </c>
      <c r="Z15" s="114">
        <v>0</v>
      </c>
      <c r="AA15" s="113">
        <v>0</v>
      </c>
      <c r="AB15" s="113">
        <v>0</v>
      </c>
      <c r="AC15" s="114">
        <v>0</v>
      </c>
      <c r="AD15" s="113">
        <v>0</v>
      </c>
      <c r="AE15" s="113">
        <v>0</v>
      </c>
      <c r="AF15" s="114">
        <v>0</v>
      </c>
      <c r="AG15" s="113">
        <v>0</v>
      </c>
      <c r="AH15" s="113">
        <v>0</v>
      </c>
      <c r="AI15" s="114">
        <v>0</v>
      </c>
      <c r="AJ15" s="113">
        <v>0</v>
      </c>
      <c r="AK15" s="113">
        <v>0</v>
      </c>
      <c r="AL15" s="114">
        <v>0</v>
      </c>
      <c r="AM15" s="113">
        <v>0</v>
      </c>
      <c r="AN15" s="113">
        <v>0</v>
      </c>
      <c r="AO15" s="114">
        <v>0</v>
      </c>
      <c r="AP15" s="113">
        <v>0</v>
      </c>
      <c r="AQ15" s="113">
        <v>0</v>
      </c>
      <c r="AR15" s="114">
        <v>0</v>
      </c>
      <c r="AS15" s="113">
        <v>0</v>
      </c>
      <c r="AT15" s="113">
        <v>0</v>
      </c>
      <c r="AU15" s="304">
        <v>0</v>
      </c>
      <c r="AV15" s="129">
        <v>0</v>
      </c>
      <c r="AW15" s="113">
        <v>0</v>
      </c>
      <c r="AX15" s="114">
        <v>0</v>
      </c>
      <c r="AY15" s="129">
        <v>0</v>
      </c>
      <c r="AZ15" s="113">
        <v>0</v>
      </c>
      <c r="BA15" s="114">
        <v>0</v>
      </c>
    </row>
    <row r="16" spans="2:53" ht="20.100000000000001" customHeight="1" thickBot="1" x14ac:dyDescent="0.35">
      <c r="B16" s="87"/>
      <c r="C16" s="117"/>
      <c r="D16" s="118"/>
      <c r="E16" s="119"/>
      <c r="F16" s="120"/>
      <c r="G16" s="118"/>
      <c r="H16" s="119"/>
      <c r="I16" s="120"/>
      <c r="J16" s="118"/>
      <c r="K16" s="119"/>
      <c r="L16" s="120"/>
      <c r="M16" s="118"/>
      <c r="N16" s="119"/>
      <c r="O16" s="120"/>
      <c r="P16" s="118"/>
      <c r="Q16" s="119"/>
      <c r="R16" s="120"/>
      <c r="S16" s="118"/>
      <c r="T16" s="119"/>
      <c r="U16" s="120"/>
      <c r="V16" s="118"/>
      <c r="W16" s="119"/>
      <c r="X16" s="120"/>
      <c r="Y16" s="118"/>
      <c r="Z16" s="119"/>
      <c r="AA16" s="120"/>
      <c r="AB16" s="118"/>
      <c r="AC16" s="119"/>
      <c r="AD16" s="120"/>
      <c r="AE16" s="118"/>
      <c r="AF16" s="119"/>
      <c r="AG16" s="120"/>
      <c r="AH16" s="118"/>
      <c r="AI16" s="119"/>
      <c r="AJ16" s="120"/>
      <c r="AK16" s="118"/>
      <c r="AL16" s="119"/>
      <c r="AM16" s="120"/>
      <c r="AN16" s="118"/>
      <c r="AO16" s="119"/>
      <c r="AP16" s="120"/>
      <c r="AQ16" s="118"/>
      <c r="AR16" s="119"/>
      <c r="AS16" s="269"/>
      <c r="AT16" s="270"/>
      <c r="AU16" s="305"/>
      <c r="AV16" s="120"/>
      <c r="AW16" s="118"/>
      <c r="AX16" s="119"/>
      <c r="AY16" s="120"/>
      <c r="AZ16" s="118"/>
      <c r="BA16" s="119"/>
    </row>
    <row r="17" spans="2:53" s="73" customFormat="1" ht="14.4" thickTop="1" x14ac:dyDescent="0.3">
      <c r="B17" s="73" t="s">
        <v>58</v>
      </c>
      <c r="AD17" s="227"/>
      <c r="AE17" s="227"/>
      <c r="AF17" s="227"/>
    </row>
    <row r="18" spans="2:53" ht="20.100000000000001" customHeight="1" x14ac:dyDescent="0.3">
      <c r="B18" s="73" t="s">
        <v>59</v>
      </c>
      <c r="AD18" s="58"/>
      <c r="AE18" s="58"/>
      <c r="AF18" s="58"/>
    </row>
    <row r="19" spans="2:53" ht="20.100000000000001" customHeight="1" x14ac:dyDescent="0.3">
      <c r="B19" s="73"/>
      <c r="AD19" s="58"/>
      <c r="AE19" s="58"/>
      <c r="AF19" s="58"/>
    </row>
    <row r="20" spans="2:53" ht="20.100000000000001" customHeight="1" x14ac:dyDescent="0.4">
      <c r="B20" s="351" t="s">
        <v>65</v>
      </c>
      <c r="C20" s="351"/>
      <c r="D20" s="351"/>
      <c r="E20" s="351"/>
      <c r="F20" s="351"/>
      <c r="G20" s="351"/>
      <c r="H20" s="351"/>
      <c r="I20" s="351"/>
      <c r="J20" s="351"/>
      <c r="K20" s="351"/>
      <c r="AD20" s="58"/>
      <c r="AE20" s="58"/>
      <c r="AF20" s="58"/>
    </row>
    <row r="21" spans="2:53" ht="20.100000000000001" customHeight="1" x14ac:dyDescent="0.3">
      <c r="B21" s="350" t="s">
        <v>60</v>
      </c>
      <c r="C21" s="350"/>
      <c r="D21" s="350"/>
      <c r="E21" s="350"/>
      <c r="F21" s="350"/>
      <c r="G21" s="350"/>
      <c r="H21" s="350"/>
      <c r="I21" s="350"/>
      <c r="J21" s="350"/>
      <c r="K21" s="350"/>
      <c r="AD21" s="58"/>
      <c r="AE21" s="58"/>
      <c r="AF21" s="58"/>
    </row>
    <row r="22" spans="2:53" ht="20.100000000000001" customHeight="1" x14ac:dyDescent="0.3">
      <c r="B22" s="76"/>
      <c r="AD22" s="58"/>
      <c r="AE22" s="58"/>
      <c r="AF22" s="58"/>
    </row>
    <row r="23" spans="2:53" ht="20.100000000000001" customHeight="1" thickBot="1" x14ac:dyDescent="0.35">
      <c r="B23" s="65" t="s">
        <v>61</v>
      </c>
      <c r="AD23" s="58"/>
      <c r="AE23" s="58"/>
      <c r="AF23" s="58"/>
    </row>
    <row r="24" spans="2:53" ht="20.100000000000001" customHeight="1" thickTop="1" thickBot="1" x14ac:dyDescent="0.35">
      <c r="B24" s="354"/>
      <c r="C24" s="357" t="s">
        <v>7</v>
      </c>
      <c r="D24" s="358"/>
      <c r="E24" s="359"/>
      <c r="F24" s="338" t="s">
        <v>8</v>
      </c>
      <c r="G24" s="339"/>
      <c r="H24" s="340"/>
      <c r="I24" s="338" t="s">
        <v>9</v>
      </c>
      <c r="J24" s="339"/>
      <c r="K24" s="340"/>
      <c r="L24" s="338" t="s">
        <v>82</v>
      </c>
      <c r="M24" s="339"/>
      <c r="N24" s="340"/>
      <c r="O24" s="338" t="s">
        <v>83</v>
      </c>
      <c r="P24" s="339"/>
      <c r="Q24" s="340"/>
      <c r="R24" s="338" t="s">
        <v>84</v>
      </c>
      <c r="S24" s="339"/>
      <c r="T24" s="340"/>
      <c r="U24" s="338" t="s">
        <v>85</v>
      </c>
      <c r="V24" s="339"/>
      <c r="W24" s="340"/>
      <c r="X24" s="338" t="s">
        <v>86</v>
      </c>
      <c r="Y24" s="339"/>
      <c r="Z24" s="340"/>
      <c r="AA24" s="338" t="s">
        <v>87</v>
      </c>
      <c r="AB24" s="339"/>
      <c r="AC24" s="340"/>
      <c r="AD24" s="338" t="s">
        <v>88</v>
      </c>
      <c r="AE24" s="339"/>
      <c r="AF24" s="340"/>
      <c r="AG24" s="338" t="s">
        <v>92</v>
      </c>
      <c r="AH24" s="339"/>
      <c r="AI24" s="340"/>
      <c r="AJ24" s="338" t="s">
        <v>93</v>
      </c>
      <c r="AK24" s="339"/>
      <c r="AL24" s="340"/>
      <c r="AM24" s="338" t="s">
        <v>94</v>
      </c>
      <c r="AN24" s="339"/>
      <c r="AO24" s="340"/>
      <c r="AP24" s="341" t="s">
        <v>95</v>
      </c>
      <c r="AQ24" s="342"/>
      <c r="AR24" s="343"/>
      <c r="AS24" s="341" t="s">
        <v>96</v>
      </c>
      <c r="AT24" s="342"/>
      <c r="AU24" s="343"/>
      <c r="AV24" s="341" t="s">
        <v>97</v>
      </c>
      <c r="AW24" s="342"/>
      <c r="AX24" s="343"/>
      <c r="AY24" s="341" t="s">
        <v>98</v>
      </c>
      <c r="AZ24" s="342"/>
      <c r="BA24" s="343"/>
    </row>
    <row r="25" spans="2:53" s="77" customFormat="1" ht="20.100000000000001" customHeight="1" thickTop="1" x14ac:dyDescent="0.3">
      <c r="B25" s="355"/>
      <c r="C25" s="352" t="s">
        <v>50</v>
      </c>
      <c r="D25" s="334" t="s">
        <v>51</v>
      </c>
      <c r="E25" s="336" t="s">
        <v>52</v>
      </c>
      <c r="F25" s="332" t="s">
        <v>50</v>
      </c>
      <c r="G25" s="334" t="s">
        <v>51</v>
      </c>
      <c r="H25" s="336" t="s">
        <v>52</v>
      </c>
      <c r="I25" s="332" t="s">
        <v>50</v>
      </c>
      <c r="J25" s="334" t="s">
        <v>51</v>
      </c>
      <c r="K25" s="336" t="s">
        <v>52</v>
      </c>
      <c r="L25" s="332" t="s">
        <v>50</v>
      </c>
      <c r="M25" s="334" t="s">
        <v>51</v>
      </c>
      <c r="N25" s="336" t="s">
        <v>52</v>
      </c>
      <c r="O25" s="332" t="s">
        <v>50</v>
      </c>
      <c r="P25" s="334" t="s">
        <v>51</v>
      </c>
      <c r="Q25" s="336" t="s">
        <v>52</v>
      </c>
      <c r="R25" s="332" t="s">
        <v>50</v>
      </c>
      <c r="S25" s="334" t="s">
        <v>51</v>
      </c>
      <c r="T25" s="336" t="s">
        <v>52</v>
      </c>
      <c r="U25" s="332" t="s">
        <v>50</v>
      </c>
      <c r="V25" s="334" t="s">
        <v>51</v>
      </c>
      <c r="W25" s="336" t="s">
        <v>52</v>
      </c>
      <c r="X25" s="332" t="s">
        <v>50</v>
      </c>
      <c r="Y25" s="334" t="s">
        <v>51</v>
      </c>
      <c r="Z25" s="336" t="s">
        <v>52</v>
      </c>
      <c r="AA25" s="332" t="s">
        <v>50</v>
      </c>
      <c r="AB25" s="334" t="s">
        <v>51</v>
      </c>
      <c r="AC25" s="336" t="s">
        <v>52</v>
      </c>
      <c r="AD25" s="332" t="s">
        <v>50</v>
      </c>
      <c r="AE25" s="334" t="s">
        <v>51</v>
      </c>
      <c r="AF25" s="336" t="s">
        <v>52</v>
      </c>
      <c r="AG25" s="332" t="s">
        <v>50</v>
      </c>
      <c r="AH25" s="334" t="s">
        <v>51</v>
      </c>
      <c r="AI25" s="336" t="s">
        <v>52</v>
      </c>
      <c r="AJ25" s="332" t="s">
        <v>50</v>
      </c>
      <c r="AK25" s="334" t="s">
        <v>51</v>
      </c>
      <c r="AL25" s="336" t="s">
        <v>52</v>
      </c>
      <c r="AM25" s="332" t="s">
        <v>50</v>
      </c>
      <c r="AN25" s="334" t="s">
        <v>51</v>
      </c>
      <c r="AO25" s="336" t="s">
        <v>52</v>
      </c>
      <c r="AP25" s="332" t="s">
        <v>50</v>
      </c>
      <c r="AQ25" s="334" t="s">
        <v>51</v>
      </c>
      <c r="AR25" s="336" t="s">
        <v>52</v>
      </c>
      <c r="AS25" s="332" t="s">
        <v>50</v>
      </c>
      <c r="AT25" s="334" t="s">
        <v>51</v>
      </c>
      <c r="AU25" s="336" t="s">
        <v>52</v>
      </c>
      <c r="AV25" s="332" t="s">
        <v>50</v>
      </c>
      <c r="AW25" s="334" t="s">
        <v>51</v>
      </c>
      <c r="AX25" s="336" t="s">
        <v>52</v>
      </c>
      <c r="AY25" s="332" t="s">
        <v>50</v>
      </c>
      <c r="AZ25" s="334" t="s">
        <v>51</v>
      </c>
      <c r="BA25" s="336" t="s">
        <v>52</v>
      </c>
    </row>
    <row r="26" spans="2:53" s="77" customFormat="1" ht="20.100000000000001" customHeight="1" x14ac:dyDescent="0.3">
      <c r="B26" s="356"/>
      <c r="C26" s="353"/>
      <c r="D26" s="335"/>
      <c r="E26" s="337"/>
      <c r="F26" s="333"/>
      <c r="G26" s="335"/>
      <c r="H26" s="337"/>
      <c r="I26" s="333"/>
      <c r="J26" s="335"/>
      <c r="K26" s="337"/>
      <c r="L26" s="333"/>
      <c r="M26" s="335"/>
      <c r="N26" s="337"/>
      <c r="O26" s="333"/>
      <c r="P26" s="335"/>
      <c r="Q26" s="337"/>
      <c r="R26" s="333"/>
      <c r="S26" s="335"/>
      <c r="T26" s="337"/>
      <c r="U26" s="333"/>
      <c r="V26" s="335"/>
      <c r="W26" s="337"/>
      <c r="X26" s="333"/>
      <c r="Y26" s="335"/>
      <c r="Z26" s="337"/>
      <c r="AA26" s="333"/>
      <c r="AB26" s="335"/>
      <c r="AC26" s="337"/>
      <c r="AD26" s="333"/>
      <c r="AE26" s="335"/>
      <c r="AF26" s="337"/>
      <c r="AG26" s="333"/>
      <c r="AH26" s="335"/>
      <c r="AI26" s="337"/>
      <c r="AJ26" s="333"/>
      <c r="AK26" s="335"/>
      <c r="AL26" s="337"/>
      <c r="AM26" s="333"/>
      <c r="AN26" s="335"/>
      <c r="AO26" s="337"/>
      <c r="AP26" s="333"/>
      <c r="AQ26" s="335"/>
      <c r="AR26" s="337"/>
      <c r="AS26" s="333"/>
      <c r="AT26" s="335"/>
      <c r="AU26" s="337"/>
      <c r="AV26" s="333"/>
      <c r="AW26" s="335"/>
      <c r="AX26" s="337"/>
      <c r="AY26" s="333"/>
      <c r="AZ26" s="335"/>
      <c r="BA26" s="337"/>
    </row>
    <row r="27" spans="2:53" ht="20.100000000000001" customHeight="1" x14ac:dyDescent="0.3">
      <c r="B27" s="314" t="s">
        <v>62</v>
      </c>
      <c r="C27" s="88">
        <f>C28+C39</f>
        <v>930</v>
      </c>
      <c r="D27" s="89">
        <f t="shared" ref="D27:W27" si="25">D28+D39</f>
        <v>6221</v>
      </c>
      <c r="E27" s="90">
        <f t="shared" si="25"/>
        <v>247264</v>
      </c>
      <c r="F27" s="88">
        <f t="shared" si="25"/>
        <v>1258</v>
      </c>
      <c r="G27" s="89">
        <f t="shared" si="25"/>
        <v>10912</v>
      </c>
      <c r="H27" s="90">
        <f t="shared" si="25"/>
        <v>434192</v>
      </c>
      <c r="I27" s="88">
        <f>I28+I39</f>
        <v>1717</v>
      </c>
      <c r="J27" s="89">
        <f t="shared" si="25"/>
        <v>23883</v>
      </c>
      <c r="K27" s="90">
        <f t="shared" si="25"/>
        <v>1686241</v>
      </c>
      <c r="L27" s="88">
        <f t="shared" si="25"/>
        <v>1493</v>
      </c>
      <c r="M27" s="89">
        <f t="shared" si="25"/>
        <v>9546</v>
      </c>
      <c r="N27" s="90">
        <f t="shared" si="25"/>
        <v>430508</v>
      </c>
      <c r="O27" s="196">
        <f t="shared" si="25"/>
        <v>1471</v>
      </c>
      <c r="P27" s="197">
        <f t="shared" si="25"/>
        <v>9837</v>
      </c>
      <c r="Q27" s="198">
        <f t="shared" si="25"/>
        <v>443610</v>
      </c>
      <c r="R27" s="196">
        <f t="shared" si="25"/>
        <v>1610</v>
      </c>
      <c r="S27" s="197">
        <f t="shared" si="25"/>
        <v>12715</v>
      </c>
      <c r="T27" s="198">
        <f t="shared" si="25"/>
        <v>517123</v>
      </c>
      <c r="U27" s="196">
        <f t="shared" si="25"/>
        <v>1964</v>
      </c>
      <c r="V27" s="197">
        <f>V28+V39</f>
        <v>24805</v>
      </c>
      <c r="W27" s="198">
        <f t="shared" si="25"/>
        <v>1659643</v>
      </c>
      <c r="X27" s="196">
        <f>X28+X39</f>
        <v>1713</v>
      </c>
      <c r="Y27" s="197">
        <f>Y28+Y39</f>
        <v>11089</v>
      </c>
      <c r="Z27" s="198">
        <f>Z28+Z39</f>
        <v>498488</v>
      </c>
      <c r="AA27" s="196">
        <f t="shared" ref="AA27:AC27" si="26">AA28+AA39</f>
        <v>1704</v>
      </c>
      <c r="AB27" s="197">
        <f t="shared" si="26"/>
        <v>11376</v>
      </c>
      <c r="AC27" s="198">
        <f t="shared" si="26"/>
        <v>534861</v>
      </c>
      <c r="AD27" s="88">
        <f>AD28+AD39</f>
        <v>1783</v>
      </c>
      <c r="AE27" s="89">
        <f t="shared" ref="AE27:AF27" si="27">AE28+AE39</f>
        <v>14445</v>
      </c>
      <c r="AF27" s="90">
        <f t="shared" si="27"/>
        <v>582506</v>
      </c>
      <c r="AG27" s="88">
        <f>AG28+AG39</f>
        <v>2077</v>
      </c>
      <c r="AH27" s="89">
        <f t="shared" ref="AH27" si="28">AH28+AH39</f>
        <v>25935</v>
      </c>
      <c r="AI27" s="90">
        <f>AI28+AI39</f>
        <v>1751234</v>
      </c>
      <c r="AJ27" s="245">
        <f>AJ28+AJ39</f>
        <v>1796</v>
      </c>
      <c r="AK27" s="246">
        <f t="shared" ref="AK27" si="29">AK28+AK39</f>
        <v>12407</v>
      </c>
      <c r="AL27" s="247">
        <f>AL28+AL39</f>
        <v>565752</v>
      </c>
      <c r="AM27" s="245">
        <f>AM28+AM39</f>
        <v>1754</v>
      </c>
      <c r="AN27" s="246">
        <f t="shared" ref="AN27" si="30">AN28+AN39</f>
        <v>11989</v>
      </c>
      <c r="AO27" s="247">
        <f>AO28+AO39</f>
        <v>565960</v>
      </c>
      <c r="AP27" s="88">
        <f>AP28+AP39</f>
        <v>1897</v>
      </c>
      <c r="AQ27" s="89">
        <f t="shared" ref="AQ27" si="31">AQ28+AQ39</f>
        <v>15433</v>
      </c>
      <c r="AR27" s="271">
        <f>AR28+AR39</f>
        <v>642239</v>
      </c>
      <c r="AS27" s="88">
        <f>AS28+AS39</f>
        <v>2161</v>
      </c>
      <c r="AT27" s="89">
        <f t="shared" ref="AT27" si="32">AT28+AT39</f>
        <v>26527</v>
      </c>
      <c r="AU27" s="271">
        <f>AU28+AU39</f>
        <v>1729882</v>
      </c>
      <c r="AV27" s="88">
        <f>AV28+AV39</f>
        <v>1920</v>
      </c>
      <c r="AW27" s="89">
        <f t="shared" ref="AW27" si="33">AW28+AW39</f>
        <v>13217</v>
      </c>
      <c r="AX27" s="271">
        <f>AX28+AX39</f>
        <v>631497</v>
      </c>
      <c r="AY27" s="245">
        <f>AY28+AY39</f>
        <v>1886</v>
      </c>
      <c r="AZ27" s="246">
        <f t="shared" ref="AZ27" si="34">AZ28+AZ39</f>
        <v>12694</v>
      </c>
      <c r="BA27" s="271">
        <f>BA28+BA39</f>
        <v>620525</v>
      </c>
    </row>
    <row r="28" spans="2:53" ht="20.100000000000001" customHeight="1" x14ac:dyDescent="0.3">
      <c r="B28" s="315" t="s">
        <v>54</v>
      </c>
      <c r="C28" s="121">
        <v>929</v>
      </c>
      <c r="D28" s="122">
        <v>6219</v>
      </c>
      <c r="E28" s="123">
        <v>247192</v>
      </c>
      <c r="F28" s="121">
        <f>+F29+F32+F35</f>
        <v>1257</v>
      </c>
      <c r="G28" s="121">
        <f>+G29+G32+G35</f>
        <v>10911</v>
      </c>
      <c r="H28" s="123">
        <f>+H29+H32+H35</f>
        <v>434170</v>
      </c>
      <c r="I28" s="121">
        <f t="shared" ref="I28:J28" si="35">+I29+I32+I35</f>
        <v>1717</v>
      </c>
      <c r="J28" s="122">
        <f t="shared" si="35"/>
        <v>23883</v>
      </c>
      <c r="K28" s="123">
        <f>+K29+K32+K35</f>
        <v>1686241</v>
      </c>
      <c r="L28" s="121">
        <f t="shared" ref="L28:Q28" si="36">+L29+L32+L35</f>
        <v>1493</v>
      </c>
      <c r="M28" s="122">
        <f>+M29+M32+M35</f>
        <v>9546</v>
      </c>
      <c r="N28" s="123">
        <f t="shared" si="36"/>
        <v>430508</v>
      </c>
      <c r="O28" s="121">
        <f t="shared" si="36"/>
        <v>1471</v>
      </c>
      <c r="P28" s="122">
        <f t="shared" si="36"/>
        <v>9837</v>
      </c>
      <c r="Q28" s="123">
        <f t="shared" si="36"/>
        <v>443610</v>
      </c>
      <c r="R28" s="121">
        <f>+R29+R32+R35</f>
        <v>1610</v>
      </c>
      <c r="S28" s="122">
        <f t="shared" ref="S28" si="37">+S29+S32+S35</f>
        <v>12715</v>
      </c>
      <c r="T28" s="123">
        <f>+T29+T32+T35</f>
        <v>517123</v>
      </c>
      <c r="U28" s="121">
        <f t="shared" ref="U28:W28" si="38">+U29+U32+U35</f>
        <v>1964</v>
      </c>
      <c r="V28" s="122">
        <f t="shared" si="38"/>
        <v>24805</v>
      </c>
      <c r="W28" s="123">
        <f t="shared" si="38"/>
        <v>1659643</v>
      </c>
      <c r="X28" s="121">
        <f>+X29+X32+X35</f>
        <v>1713</v>
      </c>
      <c r="Y28" s="122">
        <f t="shared" ref="Y28:Z28" si="39">+Y29+Y32+Y35</f>
        <v>11089</v>
      </c>
      <c r="Z28" s="123">
        <f t="shared" si="39"/>
        <v>498488</v>
      </c>
      <c r="AA28" s="121">
        <f>+AA29+AA32+AA35</f>
        <v>1704</v>
      </c>
      <c r="AB28" s="122">
        <f t="shared" ref="AB28:AC28" si="40">+AB29+AB32+AB35</f>
        <v>11376</v>
      </c>
      <c r="AC28" s="123">
        <f t="shared" si="40"/>
        <v>534861</v>
      </c>
      <c r="AD28" s="121">
        <f>+AD29+AD32+AD35</f>
        <v>1783</v>
      </c>
      <c r="AE28" s="122">
        <f t="shared" ref="AE28:AF28" si="41">+AE29+AE32+AE35</f>
        <v>14445</v>
      </c>
      <c r="AF28" s="123">
        <f t="shared" si="41"/>
        <v>582506</v>
      </c>
      <c r="AG28" s="121">
        <f>+AG29+AG32+AG35</f>
        <v>2077</v>
      </c>
      <c r="AH28" s="122">
        <f>+AH29+AH32+AH35</f>
        <v>25935</v>
      </c>
      <c r="AI28" s="123">
        <f>+AI29+AI32+AI35</f>
        <v>1751234</v>
      </c>
      <c r="AJ28" s="121">
        <f>+AJ29+AJ32+AJ35</f>
        <v>1796</v>
      </c>
      <c r="AK28" s="122">
        <f t="shared" ref="AK28" si="42">+AK29+AK32+AK35</f>
        <v>12407</v>
      </c>
      <c r="AL28" s="123">
        <f>+AL29+AL32+AL35</f>
        <v>565752</v>
      </c>
      <c r="AM28" s="121">
        <f>+AM29+AM32+AM35</f>
        <v>1754</v>
      </c>
      <c r="AN28" s="122">
        <f>+AN29+AN32+AN35</f>
        <v>11989</v>
      </c>
      <c r="AO28" s="123">
        <f>+AO29+AO32+AO35</f>
        <v>565960</v>
      </c>
      <c r="AP28" s="121">
        <f t="shared" ref="AP28:AS28" si="43">+AP29+AP32+AP35</f>
        <v>1897</v>
      </c>
      <c r="AQ28" s="122">
        <f t="shared" si="43"/>
        <v>15433</v>
      </c>
      <c r="AR28" s="272">
        <f t="shared" si="43"/>
        <v>642239</v>
      </c>
      <c r="AS28" s="121">
        <f t="shared" si="43"/>
        <v>2161</v>
      </c>
      <c r="AT28" s="122">
        <f>+AT29+AT32+AT35</f>
        <v>26527</v>
      </c>
      <c r="AU28" s="272">
        <f t="shared" ref="AU28" si="44">+AU29+AU32+AU35</f>
        <v>1729882</v>
      </c>
      <c r="AV28" s="121">
        <f>+AV29+AV32+AV35</f>
        <v>1920</v>
      </c>
      <c r="AW28" s="122">
        <f>+AW29+AW32+AW35</f>
        <v>13217</v>
      </c>
      <c r="AX28" s="272">
        <f t="shared" ref="AX28" si="45">+AX29+AX32+AX35</f>
        <v>631497</v>
      </c>
      <c r="AY28" s="121">
        <f>+AY29+AY32+AY35</f>
        <v>1886</v>
      </c>
      <c r="AZ28" s="122">
        <f>+AZ29+AZ32+AZ35</f>
        <v>12694</v>
      </c>
      <c r="BA28" s="272">
        <f t="shared" ref="BA28" si="46">+BA29+BA32+BA35</f>
        <v>620525</v>
      </c>
    </row>
    <row r="29" spans="2:53" ht="20.100000000000001" customHeight="1" x14ac:dyDescent="0.3">
      <c r="B29" s="316" t="s">
        <v>41</v>
      </c>
      <c r="C29" s="124">
        <v>689</v>
      </c>
      <c r="D29" s="125">
        <v>3771</v>
      </c>
      <c r="E29" s="126">
        <v>174642</v>
      </c>
      <c r="F29" s="124">
        <f>+F30+F31</f>
        <v>874</v>
      </c>
      <c r="G29" s="124">
        <f>+G30+G31</f>
        <v>5892</v>
      </c>
      <c r="H29" s="126">
        <f>+H30+H31</f>
        <v>244305</v>
      </c>
      <c r="I29" s="124">
        <f t="shared" ref="I29:J29" si="47">+I30+I31</f>
        <v>1132</v>
      </c>
      <c r="J29" s="125">
        <f t="shared" si="47"/>
        <v>10172</v>
      </c>
      <c r="K29" s="126">
        <f>+K30+K31</f>
        <v>608101</v>
      </c>
      <c r="L29" s="124">
        <f t="shared" ref="L29:N29" si="48">+L30+L31</f>
        <v>1172</v>
      </c>
      <c r="M29" s="125">
        <f>+M30+M31</f>
        <v>6498</v>
      </c>
      <c r="N29" s="126">
        <f t="shared" si="48"/>
        <v>332310</v>
      </c>
      <c r="O29" s="124">
        <v>1125</v>
      </c>
      <c r="P29" s="125">
        <v>6361</v>
      </c>
      <c r="Q29" s="126">
        <v>317199</v>
      </c>
      <c r="R29" s="124">
        <f>+R30+R31</f>
        <v>1178</v>
      </c>
      <c r="S29" s="125">
        <f>+S30+S31</f>
        <v>7153</v>
      </c>
      <c r="T29" s="126">
        <f t="shared" ref="T29" si="49">+T30+T31</f>
        <v>313092</v>
      </c>
      <c r="U29" s="124">
        <v>1364</v>
      </c>
      <c r="V29" s="125">
        <v>11281</v>
      </c>
      <c r="W29" s="126">
        <v>644380</v>
      </c>
      <c r="X29" s="124">
        <f>+X30+X31</f>
        <v>1350</v>
      </c>
      <c r="Y29" s="125">
        <f t="shared" ref="Y29:Z29" si="50">+Y30+Y31</f>
        <v>7502</v>
      </c>
      <c r="Z29" s="126">
        <f t="shared" si="50"/>
        <v>378527</v>
      </c>
      <c r="AA29" s="124">
        <f>+AA30+AA31</f>
        <v>1330</v>
      </c>
      <c r="AB29" s="125">
        <f t="shared" ref="AB29:AC29" si="51">+AB30+AB31</f>
        <v>7447</v>
      </c>
      <c r="AC29" s="126">
        <f t="shared" si="51"/>
        <v>396850</v>
      </c>
      <c r="AD29" s="124">
        <f>+AD30+AD31</f>
        <v>1336</v>
      </c>
      <c r="AE29" s="125">
        <f t="shared" ref="AE29:AF29" si="52">+AE30+AE31</f>
        <v>8079</v>
      </c>
      <c r="AF29" s="126">
        <f t="shared" si="52"/>
        <v>24993</v>
      </c>
      <c r="AG29" s="124">
        <f>+AG30+AG31</f>
        <v>1483</v>
      </c>
      <c r="AH29" s="124">
        <f t="shared" ref="AH29:AI29" si="53">+AH30+AH31</f>
        <v>11970</v>
      </c>
      <c r="AI29" s="124">
        <f t="shared" si="53"/>
        <v>673490</v>
      </c>
      <c r="AJ29" s="124">
        <f>+AJ30+AJ31</f>
        <v>1423</v>
      </c>
      <c r="AK29" s="125">
        <f>+AK30+AK31</f>
        <v>8178</v>
      </c>
      <c r="AL29" s="126">
        <f t="shared" ref="AL29" si="54">+AL30+AL31</f>
        <v>420974</v>
      </c>
      <c r="AM29" s="124">
        <v>1372</v>
      </c>
      <c r="AN29" s="125">
        <v>7754</v>
      </c>
      <c r="AO29" s="126">
        <v>410703</v>
      </c>
      <c r="AP29" s="124">
        <v>1437</v>
      </c>
      <c r="AQ29" s="125">
        <v>8728</v>
      </c>
      <c r="AR29" s="273">
        <v>385481</v>
      </c>
      <c r="AS29" s="124">
        <v>1562</v>
      </c>
      <c r="AT29" s="125">
        <v>12015</v>
      </c>
      <c r="AU29" s="273">
        <v>651717</v>
      </c>
      <c r="AV29" s="124">
        <f>+AV30+AV31</f>
        <v>1538</v>
      </c>
      <c r="AW29" s="125">
        <f t="shared" ref="AW29:AX29" si="55">+AW30+AW31</f>
        <v>8749</v>
      </c>
      <c r="AX29" s="273">
        <f t="shared" si="55"/>
        <v>460106</v>
      </c>
      <c r="AY29" s="124">
        <f>+AY30+AY31</f>
        <v>1511</v>
      </c>
      <c r="AZ29" s="125">
        <f t="shared" ref="AZ29:BA29" si="56">+AZ30+AZ31</f>
        <v>8384</v>
      </c>
      <c r="BA29" s="273">
        <f t="shared" si="56"/>
        <v>453003</v>
      </c>
    </row>
    <row r="30" spans="2:53" ht="20.100000000000001" customHeight="1" x14ac:dyDescent="0.3">
      <c r="B30" s="317" t="s">
        <v>55</v>
      </c>
      <c r="C30" s="39">
        <v>366</v>
      </c>
      <c r="D30" s="40">
        <v>2498</v>
      </c>
      <c r="E30" s="96">
        <v>128789</v>
      </c>
      <c r="F30" s="39">
        <v>463</v>
      </c>
      <c r="G30" s="127">
        <v>3774</v>
      </c>
      <c r="H30" s="96">
        <v>169942</v>
      </c>
      <c r="I30" s="97">
        <v>632</v>
      </c>
      <c r="J30" s="98">
        <v>6675</v>
      </c>
      <c r="K30" s="99">
        <v>412886</v>
      </c>
      <c r="L30" s="97">
        <v>684</v>
      </c>
      <c r="M30" s="98">
        <v>4458</v>
      </c>
      <c r="N30" s="99">
        <v>253589</v>
      </c>
      <c r="O30" s="195">
        <v>657</v>
      </c>
      <c r="P30" s="199">
        <v>4318</v>
      </c>
      <c r="Q30" s="200">
        <v>241771</v>
      </c>
      <c r="R30" s="195">
        <v>662</v>
      </c>
      <c r="S30" s="199">
        <v>4727</v>
      </c>
      <c r="T30" s="200">
        <v>225728</v>
      </c>
      <c r="U30" s="195">
        <v>780</v>
      </c>
      <c r="V30" s="199">
        <v>7260</v>
      </c>
      <c r="W30" s="200">
        <v>432080</v>
      </c>
      <c r="X30" s="195">
        <v>780</v>
      </c>
      <c r="Y30" s="199">
        <v>5138</v>
      </c>
      <c r="Z30" s="200">
        <v>292666</v>
      </c>
      <c r="AA30" s="195">
        <v>756</v>
      </c>
      <c r="AB30" s="199">
        <v>5091</v>
      </c>
      <c r="AC30" s="200">
        <v>307352</v>
      </c>
      <c r="AD30" s="228">
        <v>749</v>
      </c>
      <c r="AE30" s="229">
        <v>5434</v>
      </c>
      <c r="AF30" s="230">
        <v>24571</v>
      </c>
      <c r="AG30" s="235">
        <v>825</v>
      </c>
      <c r="AH30" s="237">
        <v>7830</v>
      </c>
      <c r="AI30" s="238">
        <v>458095</v>
      </c>
      <c r="AJ30" s="195">
        <v>818</v>
      </c>
      <c r="AK30" s="237">
        <v>5605</v>
      </c>
      <c r="AL30" s="238">
        <v>328849</v>
      </c>
      <c r="AM30" s="251">
        <v>781</v>
      </c>
      <c r="AN30" s="253">
        <v>5339</v>
      </c>
      <c r="AO30" s="254">
        <v>322104</v>
      </c>
      <c r="AP30" s="274">
        <v>807</v>
      </c>
      <c r="AQ30" s="275">
        <v>5901</v>
      </c>
      <c r="AR30" s="276">
        <v>287700</v>
      </c>
      <c r="AS30" s="293">
        <v>886</v>
      </c>
      <c r="AT30" s="295">
        <v>7967</v>
      </c>
      <c r="AU30" s="296">
        <v>455010</v>
      </c>
      <c r="AV30" s="293">
        <v>902</v>
      </c>
      <c r="AW30" s="295">
        <v>6052</v>
      </c>
      <c r="AX30" s="296">
        <v>362131</v>
      </c>
      <c r="AY30" s="293">
        <v>882</v>
      </c>
      <c r="AZ30" s="295">
        <v>5879</v>
      </c>
      <c r="BA30" s="296">
        <v>358393</v>
      </c>
    </row>
    <row r="31" spans="2:53" ht="20.100000000000001" customHeight="1" x14ac:dyDescent="0.3">
      <c r="B31" s="318" t="s">
        <v>57</v>
      </c>
      <c r="C31" s="39">
        <v>323</v>
      </c>
      <c r="D31" s="40">
        <v>1273</v>
      </c>
      <c r="E31" s="96">
        <v>45853</v>
      </c>
      <c r="F31" s="39">
        <v>411</v>
      </c>
      <c r="G31" s="127">
        <v>2118</v>
      </c>
      <c r="H31" s="96">
        <v>74363</v>
      </c>
      <c r="I31" s="97">
        <v>500</v>
      </c>
      <c r="J31" s="98">
        <v>3497</v>
      </c>
      <c r="K31" s="99">
        <v>195215</v>
      </c>
      <c r="L31" s="97">
        <v>488</v>
      </c>
      <c r="M31" s="98">
        <v>2040</v>
      </c>
      <c r="N31" s="99">
        <v>78721</v>
      </c>
      <c r="O31" s="195">
        <v>468</v>
      </c>
      <c r="P31" s="199">
        <v>2043</v>
      </c>
      <c r="Q31" s="200">
        <v>75428</v>
      </c>
      <c r="R31" s="195">
        <v>516</v>
      </c>
      <c r="S31" s="199">
        <v>2426</v>
      </c>
      <c r="T31" s="200">
        <v>87364</v>
      </c>
      <c r="U31" s="195">
        <v>584</v>
      </c>
      <c r="V31" s="199">
        <v>4021</v>
      </c>
      <c r="W31" s="200">
        <v>212300</v>
      </c>
      <c r="X31" s="195">
        <v>570</v>
      </c>
      <c r="Y31" s="199">
        <v>2364</v>
      </c>
      <c r="Z31" s="200">
        <v>85861</v>
      </c>
      <c r="AA31" s="195">
        <v>574</v>
      </c>
      <c r="AB31" s="199">
        <v>2356</v>
      </c>
      <c r="AC31" s="200">
        <v>89498</v>
      </c>
      <c r="AD31" s="228">
        <v>587</v>
      </c>
      <c r="AE31" s="229">
        <v>2645</v>
      </c>
      <c r="AF31" s="230">
        <v>422</v>
      </c>
      <c r="AG31" s="235">
        <v>658</v>
      </c>
      <c r="AH31" s="237">
        <v>4140</v>
      </c>
      <c r="AI31" s="238">
        <v>215395</v>
      </c>
      <c r="AJ31" s="195">
        <v>605</v>
      </c>
      <c r="AK31" s="237">
        <v>2573</v>
      </c>
      <c r="AL31" s="238">
        <v>92125</v>
      </c>
      <c r="AM31" s="251">
        <v>591</v>
      </c>
      <c r="AN31" s="253">
        <v>2415</v>
      </c>
      <c r="AO31" s="254">
        <v>88599</v>
      </c>
      <c r="AP31" s="274">
        <v>630</v>
      </c>
      <c r="AQ31" s="275">
        <v>2827</v>
      </c>
      <c r="AR31" s="276">
        <v>97781</v>
      </c>
      <c r="AS31" s="293">
        <v>676</v>
      </c>
      <c r="AT31" s="295">
        <v>4048</v>
      </c>
      <c r="AU31" s="296">
        <v>196707</v>
      </c>
      <c r="AV31" s="293">
        <v>636</v>
      </c>
      <c r="AW31" s="295">
        <v>2697</v>
      </c>
      <c r="AX31" s="296">
        <v>97975</v>
      </c>
      <c r="AY31" s="293">
        <v>629</v>
      </c>
      <c r="AZ31" s="295">
        <v>2505</v>
      </c>
      <c r="BA31" s="296">
        <v>94610</v>
      </c>
    </row>
    <row r="32" spans="2:53" ht="20.100000000000001" customHeight="1" x14ac:dyDescent="0.3">
      <c r="B32" s="316" t="s">
        <v>42</v>
      </c>
      <c r="C32" s="124">
        <v>232</v>
      </c>
      <c r="D32" s="125">
        <v>2354</v>
      </c>
      <c r="E32" s="126">
        <v>63914</v>
      </c>
      <c r="F32" s="124">
        <f>+F33+F34</f>
        <v>363</v>
      </c>
      <c r="G32" s="124">
        <f>+G33+G34</f>
        <v>4860</v>
      </c>
      <c r="H32" s="126">
        <f>+H33+H34</f>
        <v>178376</v>
      </c>
      <c r="I32" s="124">
        <f t="shared" ref="I32:N32" si="57">+I33+I34</f>
        <v>552</v>
      </c>
      <c r="J32" s="125">
        <f t="shared" si="57"/>
        <v>13454</v>
      </c>
      <c r="K32" s="126">
        <f t="shared" si="57"/>
        <v>1058643</v>
      </c>
      <c r="L32" s="124">
        <f t="shared" si="57"/>
        <v>285</v>
      </c>
      <c r="M32" s="125">
        <f>+M33+M34</f>
        <v>2798</v>
      </c>
      <c r="N32" s="126">
        <f t="shared" si="57"/>
        <v>79703</v>
      </c>
      <c r="O32" s="124">
        <v>309</v>
      </c>
      <c r="P32" s="125">
        <v>3213</v>
      </c>
      <c r="Q32" s="126">
        <v>107838</v>
      </c>
      <c r="R32" s="124">
        <f>+R33+R34</f>
        <v>393</v>
      </c>
      <c r="S32" s="125">
        <f>+S33+S34</f>
        <v>5243</v>
      </c>
      <c r="T32" s="126">
        <f t="shared" ref="T32" si="58">+T33+T34</f>
        <v>185523</v>
      </c>
      <c r="U32" s="124">
        <v>553</v>
      </c>
      <c r="V32" s="125">
        <v>13056</v>
      </c>
      <c r="W32" s="126">
        <v>986922</v>
      </c>
      <c r="X32" s="124">
        <f>+X33+X34</f>
        <v>317</v>
      </c>
      <c r="Y32" s="125">
        <f t="shared" ref="Y32:Z32" si="59">+Y33+Y34</f>
        <v>3230</v>
      </c>
      <c r="Z32" s="126">
        <f t="shared" si="59"/>
        <v>90885</v>
      </c>
      <c r="AA32" s="124">
        <f>+AA33+AA34</f>
        <v>338</v>
      </c>
      <c r="AB32" s="125">
        <f t="shared" ref="AB32:AC32" si="60">+AB33+AB34</f>
        <v>3614</v>
      </c>
      <c r="AC32" s="126">
        <f t="shared" si="60"/>
        <v>114639</v>
      </c>
      <c r="AD32" s="124">
        <f>+AD33+AD34</f>
        <v>406</v>
      </c>
      <c r="AE32" s="125">
        <f t="shared" ref="AE32:AF32" si="61">+AE33+AE34</f>
        <v>5976</v>
      </c>
      <c r="AF32" s="126">
        <f t="shared" si="61"/>
        <v>200120</v>
      </c>
      <c r="AG32" s="124">
        <f>+AG33+AG34</f>
        <v>531</v>
      </c>
      <c r="AH32" s="124">
        <f>+AH33+AH34</f>
        <v>13196</v>
      </c>
      <c r="AI32" s="124">
        <f t="shared" ref="AI32" si="62">+AI33+AI34</f>
        <v>1035693</v>
      </c>
      <c r="AJ32" s="124">
        <f>+AJ33+AJ34</f>
        <v>310</v>
      </c>
      <c r="AK32" s="125">
        <f t="shared" ref="AK32" si="63">+AK33+AK34</f>
        <v>3666</v>
      </c>
      <c r="AL32" s="126">
        <f>+AL33+AL34</f>
        <v>109015</v>
      </c>
      <c r="AM32" s="124">
        <f>+AM33+AM34</f>
        <v>326</v>
      </c>
      <c r="AN32" s="125">
        <v>3728</v>
      </c>
      <c r="AO32" s="126">
        <f>+AO33+AO34</f>
        <v>118464</v>
      </c>
      <c r="AP32" s="124">
        <v>402</v>
      </c>
      <c r="AQ32" s="125">
        <v>6106</v>
      </c>
      <c r="AR32" s="273">
        <v>221738</v>
      </c>
      <c r="AS32" s="124">
        <v>540</v>
      </c>
      <c r="AT32" s="125">
        <v>13711</v>
      </c>
      <c r="AU32" s="273">
        <v>1032125</v>
      </c>
      <c r="AV32" s="124">
        <f>+AV33+AV34</f>
        <v>332</v>
      </c>
      <c r="AW32" s="125">
        <f t="shared" ref="AW32:AX32" si="64">+AW33+AW34</f>
        <v>3749</v>
      </c>
      <c r="AX32" s="273">
        <f t="shared" si="64"/>
        <v>122459</v>
      </c>
      <c r="AY32" s="124">
        <f>+AY33+AY34</f>
        <v>321</v>
      </c>
      <c r="AZ32" s="125">
        <f t="shared" ref="AZ32:BA32" si="65">+AZ33+AZ34</f>
        <v>3601</v>
      </c>
      <c r="BA32" s="273">
        <f t="shared" si="65"/>
        <v>115039</v>
      </c>
    </row>
    <row r="33" spans="2:53" ht="20.100000000000001" customHeight="1" x14ac:dyDescent="0.3">
      <c r="B33" s="317" t="s">
        <v>55</v>
      </c>
      <c r="C33" s="39">
        <v>107</v>
      </c>
      <c r="D33" s="40">
        <v>1150</v>
      </c>
      <c r="E33" s="96">
        <v>28476</v>
      </c>
      <c r="F33" s="39">
        <v>151</v>
      </c>
      <c r="G33" s="127">
        <v>1906</v>
      </c>
      <c r="H33" s="96">
        <v>55049</v>
      </c>
      <c r="I33" s="97">
        <v>193</v>
      </c>
      <c r="J33" s="98">
        <v>3624</v>
      </c>
      <c r="K33" s="99">
        <v>193484</v>
      </c>
      <c r="L33" s="97">
        <v>123</v>
      </c>
      <c r="M33" s="98">
        <v>1373</v>
      </c>
      <c r="N33" s="99">
        <v>33678</v>
      </c>
      <c r="O33" s="195">
        <v>142</v>
      </c>
      <c r="P33" s="199">
        <v>1469</v>
      </c>
      <c r="Q33" s="200">
        <v>41044</v>
      </c>
      <c r="R33" s="195">
        <v>170</v>
      </c>
      <c r="S33" s="199">
        <v>2161</v>
      </c>
      <c r="T33" s="200">
        <v>61376</v>
      </c>
      <c r="U33" s="195">
        <v>201</v>
      </c>
      <c r="V33" s="199">
        <v>3740</v>
      </c>
      <c r="W33" s="200">
        <v>182670</v>
      </c>
      <c r="X33" s="195">
        <v>143</v>
      </c>
      <c r="Y33" s="199">
        <v>1519</v>
      </c>
      <c r="Z33" s="200">
        <v>36289</v>
      </c>
      <c r="AA33" s="195">
        <v>147</v>
      </c>
      <c r="AB33" s="199">
        <v>1728</v>
      </c>
      <c r="AC33" s="200">
        <v>48870</v>
      </c>
      <c r="AD33" s="228">
        <v>176</v>
      </c>
      <c r="AE33" s="229">
        <v>2465</v>
      </c>
      <c r="AF33" s="230">
        <v>72522</v>
      </c>
      <c r="AG33" s="235">
        <v>190</v>
      </c>
      <c r="AH33" s="237">
        <v>3880</v>
      </c>
      <c r="AI33" s="238">
        <v>199335</v>
      </c>
      <c r="AJ33" s="195">
        <v>132</v>
      </c>
      <c r="AK33" s="237">
        <v>1784</v>
      </c>
      <c r="AL33" s="238">
        <v>44965</v>
      </c>
      <c r="AM33" s="251">
        <v>142</v>
      </c>
      <c r="AN33" s="253">
        <v>1846</v>
      </c>
      <c r="AO33" s="254">
        <v>52620</v>
      </c>
      <c r="AP33" s="274">
        <v>171</v>
      </c>
      <c r="AQ33" s="275">
        <v>2553</v>
      </c>
      <c r="AR33" s="276">
        <v>80147</v>
      </c>
      <c r="AS33" s="293">
        <v>199</v>
      </c>
      <c r="AT33" s="295">
        <v>4194</v>
      </c>
      <c r="AU33" s="296">
        <v>220827</v>
      </c>
      <c r="AV33" s="293">
        <v>148</v>
      </c>
      <c r="AW33" s="295">
        <v>1963</v>
      </c>
      <c r="AX33" s="296">
        <v>57865</v>
      </c>
      <c r="AY33" s="293">
        <v>150</v>
      </c>
      <c r="AZ33" s="295">
        <v>1837</v>
      </c>
      <c r="BA33" s="296">
        <v>52568</v>
      </c>
    </row>
    <row r="34" spans="2:53" ht="20.100000000000001" customHeight="1" x14ac:dyDescent="0.3">
      <c r="B34" s="318" t="s">
        <v>57</v>
      </c>
      <c r="C34" s="39">
        <v>125</v>
      </c>
      <c r="D34" s="40">
        <v>1204</v>
      </c>
      <c r="E34" s="96">
        <v>35438</v>
      </c>
      <c r="F34" s="39">
        <v>212</v>
      </c>
      <c r="G34" s="127">
        <v>2954</v>
      </c>
      <c r="H34" s="96">
        <v>123327</v>
      </c>
      <c r="I34" s="97">
        <v>359</v>
      </c>
      <c r="J34" s="98">
        <v>9830</v>
      </c>
      <c r="K34" s="99">
        <v>865159</v>
      </c>
      <c r="L34" s="97">
        <v>162</v>
      </c>
      <c r="M34" s="98">
        <v>1425</v>
      </c>
      <c r="N34" s="99">
        <v>46025</v>
      </c>
      <c r="O34" s="195">
        <v>167</v>
      </c>
      <c r="P34" s="199">
        <v>1744</v>
      </c>
      <c r="Q34" s="200">
        <v>66794</v>
      </c>
      <c r="R34" s="195">
        <v>223</v>
      </c>
      <c r="S34" s="199">
        <v>3082</v>
      </c>
      <c r="T34" s="200">
        <v>124147</v>
      </c>
      <c r="U34" s="195">
        <v>352</v>
      </c>
      <c r="V34" s="199">
        <v>9316</v>
      </c>
      <c r="W34" s="200">
        <v>804252</v>
      </c>
      <c r="X34" s="195">
        <v>174</v>
      </c>
      <c r="Y34" s="199">
        <v>1711</v>
      </c>
      <c r="Z34" s="200">
        <v>54596</v>
      </c>
      <c r="AA34" s="195">
        <v>191</v>
      </c>
      <c r="AB34" s="199">
        <v>1886</v>
      </c>
      <c r="AC34" s="200">
        <v>65769</v>
      </c>
      <c r="AD34" s="228">
        <v>230</v>
      </c>
      <c r="AE34" s="229">
        <v>3511</v>
      </c>
      <c r="AF34" s="230">
        <v>127598</v>
      </c>
      <c r="AG34" s="235">
        <v>341</v>
      </c>
      <c r="AH34" s="237">
        <v>9316</v>
      </c>
      <c r="AI34" s="238">
        <v>836358</v>
      </c>
      <c r="AJ34" s="195">
        <v>178</v>
      </c>
      <c r="AK34" s="237">
        <v>1882</v>
      </c>
      <c r="AL34" s="238">
        <v>64050</v>
      </c>
      <c r="AM34" s="251">
        <v>184</v>
      </c>
      <c r="AN34" s="253">
        <v>1882</v>
      </c>
      <c r="AO34" s="254">
        <v>65844</v>
      </c>
      <c r="AP34" s="274">
        <v>231</v>
      </c>
      <c r="AQ34" s="275">
        <v>3553</v>
      </c>
      <c r="AR34" s="276">
        <v>141591</v>
      </c>
      <c r="AS34" s="293">
        <v>341</v>
      </c>
      <c r="AT34" s="295">
        <v>9517</v>
      </c>
      <c r="AU34" s="296">
        <v>811298</v>
      </c>
      <c r="AV34" s="293">
        <v>184</v>
      </c>
      <c r="AW34" s="295">
        <v>1786</v>
      </c>
      <c r="AX34" s="296">
        <v>64594</v>
      </c>
      <c r="AY34" s="293">
        <v>171</v>
      </c>
      <c r="AZ34" s="295">
        <v>1764</v>
      </c>
      <c r="BA34" s="296">
        <v>62471</v>
      </c>
    </row>
    <row r="35" spans="2:53" ht="20.100000000000001" customHeight="1" x14ac:dyDescent="0.3">
      <c r="B35" s="316" t="s">
        <v>43</v>
      </c>
      <c r="C35" s="124">
        <v>8</v>
      </c>
      <c r="D35" s="125">
        <v>94</v>
      </c>
      <c r="E35" s="126">
        <v>8636</v>
      </c>
      <c r="F35" s="124">
        <f>+F36+F37</f>
        <v>20</v>
      </c>
      <c r="G35" s="124">
        <f>+G36+G37</f>
        <v>159</v>
      </c>
      <c r="H35" s="126">
        <f>+H36+H37</f>
        <v>11489</v>
      </c>
      <c r="I35" s="124">
        <f t="shared" ref="I35:N35" si="66">+I36+I37</f>
        <v>33</v>
      </c>
      <c r="J35" s="125">
        <f t="shared" si="66"/>
        <v>257</v>
      </c>
      <c r="K35" s="126">
        <f t="shared" si="66"/>
        <v>19497</v>
      </c>
      <c r="L35" s="124">
        <f t="shared" si="66"/>
        <v>36</v>
      </c>
      <c r="M35" s="125">
        <f>+M36+M37</f>
        <v>250</v>
      </c>
      <c r="N35" s="126">
        <f t="shared" si="66"/>
        <v>18495</v>
      </c>
      <c r="O35" s="124">
        <v>37</v>
      </c>
      <c r="P35" s="125">
        <v>263</v>
      </c>
      <c r="Q35" s="126">
        <v>18573</v>
      </c>
      <c r="R35" s="124">
        <f>+R36+R37</f>
        <v>39</v>
      </c>
      <c r="S35" s="125">
        <f>+S36+S37</f>
        <v>319</v>
      </c>
      <c r="T35" s="126">
        <f t="shared" ref="T35" si="67">+T36+T37</f>
        <v>18508</v>
      </c>
      <c r="U35" s="124">
        <v>47</v>
      </c>
      <c r="V35" s="125">
        <v>468</v>
      </c>
      <c r="W35" s="126">
        <v>28341</v>
      </c>
      <c r="X35" s="124">
        <f>+X36+X37</f>
        <v>46</v>
      </c>
      <c r="Y35" s="125">
        <f t="shared" ref="Y35:Z35" si="68">+Y36+Y37</f>
        <v>357</v>
      </c>
      <c r="Z35" s="126">
        <f t="shared" si="68"/>
        <v>29076</v>
      </c>
      <c r="AA35" s="124">
        <f>+AA36+AA37</f>
        <v>36</v>
      </c>
      <c r="AB35" s="125">
        <f t="shared" ref="AB35:AC35" si="69">+AB36+AB37</f>
        <v>315</v>
      </c>
      <c r="AC35" s="126">
        <f t="shared" si="69"/>
        <v>23372</v>
      </c>
      <c r="AD35" s="124">
        <f>+AD36+AD37</f>
        <v>41</v>
      </c>
      <c r="AE35" s="125">
        <f t="shared" ref="AE35:AF35" si="70">+AE36+AE37</f>
        <v>390</v>
      </c>
      <c r="AF35" s="126">
        <f t="shared" si="70"/>
        <v>357393</v>
      </c>
      <c r="AG35" s="124">
        <f>+AG36+AG37</f>
        <v>63</v>
      </c>
      <c r="AH35" s="124">
        <f>+AH36+AH37</f>
        <v>769</v>
      </c>
      <c r="AI35" s="124">
        <f t="shared" ref="AI35" si="71">+AI36+AI37</f>
        <v>42051</v>
      </c>
      <c r="AJ35" s="124">
        <f>+AJ36+AJ37</f>
        <v>63</v>
      </c>
      <c r="AK35" s="125">
        <f t="shared" ref="AK35:AL35" si="72">+AK36+AK37</f>
        <v>563</v>
      </c>
      <c r="AL35" s="126">
        <f t="shared" si="72"/>
        <v>35763</v>
      </c>
      <c r="AM35" s="124">
        <f>+AM36+AM37</f>
        <v>56</v>
      </c>
      <c r="AN35" s="125">
        <v>507</v>
      </c>
      <c r="AO35" s="126">
        <f t="shared" ref="AO35" si="73">+AO36+AO37</f>
        <v>36793</v>
      </c>
      <c r="AP35" s="124">
        <v>58</v>
      </c>
      <c r="AQ35" s="125">
        <v>599</v>
      </c>
      <c r="AR35" s="273">
        <v>35020</v>
      </c>
      <c r="AS35" s="124">
        <v>59</v>
      </c>
      <c r="AT35" s="125">
        <v>801</v>
      </c>
      <c r="AU35" s="273">
        <v>46040</v>
      </c>
      <c r="AV35" s="124">
        <f>+AV36+AV37</f>
        <v>50</v>
      </c>
      <c r="AW35" s="125">
        <f t="shared" ref="AW35:AX35" si="74">+AW36+AW37</f>
        <v>719</v>
      </c>
      <c r="AX35" s="273">
        <f t="shared" si="74"/>
        <v>48932</v>
      </c>
      <c r="AY35" s="124">
        <f>+AY36+AY37</f>
        <v>54</v>
      </c>
      <c r="AZ35" s="125">
        <f t="shared" ref="AZ35:BA35" si="75">+AZ36+AZ37</f>
        <v>709</v>
      </c>
      <c r="BA35" s="273">
        <f t="shared" si="75"/>
        <v>52483</v>
      </c>
    </row>
    <row r="36" spans="2:53" ht="20.100000000000001" customHeight="1" x14ac:dyDescent="0.3">
      <c r="B36" s="317" t="s">
        <v>55</v>
      </c>
      <c r="C36" s="39">
        <v>7</v>
      </c>
      <c r="D36" s="40">
        <v>93</v>
      </c>
      <c r="E36" s="96">
        <v>8620</v>
      </c>
      <c r="F36" s="39">
        <f>12+1</f>
        <v>13</v>
      </c>
      <c r="G36" s="127">
        <f>139+4</f>
        <v>143</v>
      </c>
      <c r="H36" s="96">
        <f>11188+33</f>
        <v>11221</v>
      </c>
      <c r="I36" s="97">
        <f>19+2</f>
        <v>21</v>
      </c>
      <c r="J36" s="98">
        <f>209+22</f>
        <v>231</v>
      </c>
      <c r="K36" s="99">
        <f>17237+1039</f>
        <v>18276</v>
      </c>
      <c r="L36" s="97">
        <v>22</v>
      </c>
      <c r="M36" s="98">
        <v>224</v>
      </c>
      <c r="N36" s="99">
        <f>17476+305</f>
        <v>17781</v>
      </c>
      <c r="O36" s="195">
        <v>24</v>
      </c>
      <c r="P36" s="199">
        <v>246</v>
      </c>
      <c r="Q36" s="200">
        <v>18077</v>
      </c>
      <c r="R36" s="195">
        <v>26</v>
      </c>
      <c r="S36" s="199">
        <v>298</v>
      </c>
      <c r="T36" s="200">
        <v>17961</v>
      </c>
      <c r="U36" s="195">
        <v>27</v>
      </c>
      <c r="V36" s="199">
        <v>418</v>
      </c>
      <c r="W36" s="200">
        <v>26469</v>
      </c>
      <c r="X36" s="195">
        <v>29</v>
      </c>
      <c r="Y36" s="199">
        <v>330</v>
      </c>
      <c r="Z36" s="200">
        <v>28360</v>
      </c>
      <c r="AA36" s="195">
        <v>22</v>
      </c>
      <c r="AB36" s="199">
        <v>276</v>
      </c>
      <c r="AC36" s="200">
        <v>22808</v>
      </c>
      <c r="AD36" s="228">
        <v>23</v>
      </c>
      <c r="AE36" s="229">
        <v>370</v>
      </c>
      <c r="AF36" s="230">
        <v>262304</v>
      </c>
      <c r="AG36" s="235">
        <v>38</v>
      </c>
      <c r="AH36" s="237">
        <v>671</v>
      </c>
      <c r="AI36" s="238">
        <v>37282</v>
      </c>
      <c r="AJ36" s="195">
        <v>40</v>
      </c>
      <c r="AK36" s="237">
        <v>506</v>
      </c>
      <c r="AL36" s="238">
        <v>34217</v>
      </c>
      <c r="AM36" s="251">
        <v>34</v>
      </c>
      <c r="AN36" s="253">
        <v>459</v>
      </c>
      <c r="AO36" s="254">
        <v>36013</v>
      </c>
      <c r="AP36" s="274">
        <v>35</v>
      </c>
      <c r="AQ36" s="275">
        <v>550</v>
      </c>
      <c r="AR36" s="276">
        <v>33801</v>
      </c>
      <c r="AS36" s="293">
        <v>40</v>
      </c>
      <c r="AT36" s="295">
        <v>765</v>
      </c>
      <c r="AU36" s="296">
        <v>43983</v>
      </c>
      <c r="AV36" s="293">
        <v>35</v>
      </c>
      <c r="AW36" s="295">
        <v>685</v>
      </c>
      <c r="AX36" s="296">
        <v>47911</v>
      </c>
      <c r="AY36" s="293">
        <v>36</v>
      </c>
      <c r="AZ36" s="295">
        <v>682</v>
      </c>
      <c r="BA36" s="296">
        <v>51766</v>
      </c>
    </row>
    <row r="37" spans="2:53" ht="20.100000000000001" customHeight="1" x14ac:dyDescent="0.3">
      <c r="B37" s="318" t="s">
        <v>57</v>
      </c>
      <c r="C37" s="39">
        <v>1</v>
      </c>
      <c r="D37" s="40">
        <v>1</v>
      </c>
      <c r="E37" s="96">
        <v>16</v>
      </c>
      <c r="F37" s="39">
        <f>6+1</f>
        <v>7</v>
      </c>
      <c r="G37" s="127">
        <f>6+10</f>
        <v>16</v>
      </c>
      <c r="H37" s="96">
        <f>84+184</f>
        <v>268</v>
      </c>
      <c r="I37" s="97">
        <f>11+1</f>
        <v>12</v>
      </c>
      <c r="J37" s="98">
        <f>19+7</f>
        <v>26</v>
      </c>
      <c r="K37" s="99">
        <f>377+844</f>
        <v>1221</v>
      </c>
      <c r="L37" s="97">
        <v>14</v>
      </c>
      <c r="M37" s="98">
        <v>26</v>
      </c>
      <c r="N37" s="99">
        <f>656+58</f>
        <v>714</v>
      </c>
      <c r="O37" s="195">
        <v>13</v>
      </c>
      <c r="P37" s="199">
        <v>17</v>
      </c>
      <c r="Q37" s="200">
        <v>496</v>
      </c>
      <c r="R37" s="195">
        <v>13</v>
      </c>
      <c r="S37" s="199">
        <v>21</v>
      </c>
      <c r="T37" s="200">
        <v>547</v>
      </c>
      <c r="U37" s="195">
        <v>20</v>
      </c>
      <c r="V37" s="199">
        <v>50</v>
      </c>
      <c r="W37" s="200">
        <v>1872</v>
      </c>
      <c r="X37" s="195">
        <v>17</v>
      </c>
      <c r="Y37" s="199">
        <v>27</v>
      </c>
      <c r="Z37" s="200">
        <v>716</v>
      </c>
      <c r="AA37" s="195">
        <v>14</v>
      </c>
      <c r="AB37" s="199">
        <v>39</v>
      </c>
      <c r="AC37" s="200">
        <v>564</v>
      </c>
      <c r="AD37" s="228">
        <v>18</v>
      </c>
      <c r="AE37" s="229">
        <v>20</v>
      </c>
      <c r="AF37" s="230">
        <v>95089</v>
      </c>
      <c r="AG37" s="235">
        <v>25</v>
      </c>
      <c r="AH37" s="237">
        <v>98</v>
      </c>
      <c r="AI37" s="238">
        <v>4769</v>
      </c>
      <c r="AJ37" s="195">
        <v>23</v>
      </c>
      <c r="AK37" s="237">
        <v>57</v>
      </c>
      <c r="AL37" s="238">
        <v>1546</v>
      </c>
      <c r="AM37" s="251">
        <v>22</v>
      </c>
      <c r="AN37" s="253">
        <v>48</v>
      </c>
      <c r="AO37" s="254">
        <v>780</v>
      </c>
      <c r="AP37" s="274">
        <v>23</v>
      </c>
      <c r="AQ37" s="275">
        <v>49</v>
      </c>
      <c r="AR37" s="276">
        <v>1219</v>
      </c>
      <c r="AS37" s="293">
        <v>19</v>
      </c>
      <c r="AT37" s="295">
        <v>36</v>
      </c>
      <c r="AU37" s="296">
        <v>2057</v>
      </c>
      <c r="AV37" s="293">
        <v>15</v>
      </c>
      <c r="AW37" s="295">
        <v>34</v>
      </c>
      <c r="AX37" s="296">
        <v>1021</v>
      </c>
      <c r="AY37" s="293">
        <v>18</v>
      </c>
      <c r="AZ37" s="295">
        <v>27</v>
      </c>
      <c r="BA37" s="296">
        <v>717</v>
      </c>
    </row>
    <row r="38" spans="2:53" ht="20.100000000000001" customHeight="1" x14ac:dyDescent="0.3">
      <c r="B38" s="318"/>
      <c r="C38" s="39"/>
      <c r="D38" s="40"/>
      <c r="E38" s="96"/>
      <c r="F38" s="39"/>
      <c r="G38" s="40"/>
      <c r="H38" s="96"/>
      <c r="I38" s="39"/>
      <c r="J38" s="40"/>
      <c r="K38" s="96"/>
      <c r="L38" s="39"/>
      <c r="M38" s="40"/>
      <c r="N38" s="96"/>
      <c r="O38" s="39"/>
      <c r="P38" s="40"/>
      <c r="Q38" s="96"/>
      <c r="R38" s="39"/>
      <c r="S38" s="40"/>
      <c r="T38" s="96"/>
      <c r="U38" s="39"/>
      <c r="V38" s="40"/>
      <c r="W38" s="96"/>
      <c r="X38" s="39"/>
      <c r="Y38" s="40"/>
      <c r="Z38" s="96"/>
      <c r="AA38" s="39"/>
      <c r="AB38" s="40"/>
      <c r="AC38" s="96"/>
      <c r="AD38" s="39"/>
      <c r="AE38" s="40"/>
      <c r="AF38" s="96"/>
      <c r="AG38" s="39"/>
      <c r="AH38" s="40"/>
      <c r="AI38" s="96"/>
      <c r="AJ38" s="39"/>
      <c r="AK38" s="40"/>
      <c r="AL38" s="96"/>
      <c r="AM38" s="39"/>
      <c r="AN38" s="40"/>
      <c r="AO38" s="96"/>
      <c r="AP38" s="39"/>
      <c r="AQ38" s="40"/>
      <c r="AR38" s="277"/>
      <c r="AS38" s="39"/>
      <c r="AT38" s="40"/>
      <c r="AU38" s="277"/>
      <c r="AV38" s="39"/>
      <c r="AW38" s="40"/>
      <c r="AX38" s="277"/>
      <c r="AY38" s="39"/>
      <c r="AZ38" s="40"/>
      <c r="BA38" s="277"/>
    </row>
    <row r="39" spans="2:53" ht="20.100000000000001" customHeight="1" x14ac:dyDescent="0.3">
      <c r="B39" s="319" t="s">
        <v>44</v>
      </c>
      <c r="C39" s="121">
        <v>1</v>
      </c>
      <c r="D39" s="125">
        <v>2</v>
      </c>
      <c r="E39" s="126">
        <v>72</v>
      </c>
      <c r="F39" s="121">
        <v>1</v>
      </c>
      <c r="G39" s="125">
        <v>1</v>
      </c>
      <c r="H39" s="126">
        <v>22</v>
      </c>
      <c r="I39" s="108">
        <v>0</v>
      </c>
      <c r="J39" s="108">
        <v>0</v>
      </c>
      <c r="K39" s="109">
        <v>0</v>
      </c>
      <c r="L39" s="108">
        <v>0</v>
      </c>
      <c r="M39" s="108">
        <v>0</v>
      </c>
      <c r="N39" s="109">
        <v>0</v>
      </c>
      <c r="O39" s="108">
        <v>0</v>
      </c>
      <c r="P39" s="108">
        <v>0</v>
      </c>
      <c r="Q39" s="109">
        <v>0</v>
      </c>
      <c r="R39" s="108">
        <v>0</v>
      </c>
      <c r="S39" s="108">
        <v>0</v>
      </c>
      <c r="T39" s="109">
        <v>0</v>
      </c>
      <c r="U39" s="108">
        <v>0</v>
      </c>
      <c r="V39" s="108">
        <v>0</v>
      </c>
      <c r="W39" s="109">
        <v>0</v>
      </c>
      <c r="X39" s="108"/>
      <c r="Y39" s="108"/>
      <c r="Z39" s="109"/>
      <c r="AA39" s="108"/>
      <c r="AB39" s="108"/>
      <c r="AC39" s="109"/>
      <c r="AD39" s="108"/>
      <c r="AE39" s="108"/>
      <c r="AF39" s="109"/>
      <c r="AG39" s="108"/>
      <c r="AH39" s="108"/>
      <c r="AI39" s="109"/>
      <c r="AJ39" s="108"/>
      <c r="AK39" s="108"/>
      <c r="AL39" s="109"/>
      <c r="AM39" s="108"/>
      <c r="AN39" s="108"/>
      <c r="AO39" s="109"/>
      <c r="AP39" s="108"/>
      <c r="AQ39" s="108"/>
      <c r="AR39" s="267"/>
      <c r="AS39" s="108"/>
      <c r="AT39" s="108"/>
      <c r="AU39" s="267"/>
      <c r="AV39" s="108"/>
      <c r="AW39" s="108"/>
      <c r="AX39" s="267"/>
      <c r="AY39" s="108"/>
      <c r="AZ39" s="108"/>
      <c r="BA39" s="267"/>
    </row>
    <row r="40" spans="2:53" ht="20.100000000000001" customHeight="1" x14ac:dyDescent="0.3">
      <c r="B40" s="317" t="s">
        <v>55</v>
      </c>
      <c r="C40" s="128">
        <v>1</v>
      </c>
      <c r="D40" s="40">
        <v>2</v>
      </c>
      <c r="E40" s="96">
        <v>72</v>
      </c>
      <c r="F40" s="129">
        <v>0</v>
      </c>
      <c r="G40" s="113">
        <v>0</v>
      </c>
      <c r="H40" s="114">
        <v>0</v>
      </c>
      <c r="I40" s="113">
        <v>0</v>
      </c>
      <c r="J40" s="113">
        <v>0</v>
      </c>
      <c r="K40" s="114">
        <v>0</v>
      </c>
      <c r="L40" s="113">
        <v>0</v>
      </c>
      <c r="M40" s="113">
        <v>0</v>
      </c>
      <c r="N40" s="114">
        <v>0</v>
      </c>
      <c r="O40" s="113">
        <v>0</v>
      </c>
      <c r="P40" s="113">
        <v>0</v>
      </c>
      <c r="Q40" s="114">
        <v>0</v>
      </c>
      <c r="R40" s="113">
        <v>0</v>
      </c>
      <c r="S40" s="113">
        <v>0</v>
      </c>
      <c r="T40" s="114">
        <v>0</v>
      </c>
      <c r="U40" s="113">
        <v>0</v>
      </c>
      <c r="V40" s="113">
        <v>0</v>
      </c>
      <c r="W40" s="114">
        <v>0</v>
      </c>
      <c r="X40" s="113"/>
      <c r="Y40" s="113"/>
      <c r="Z40" s="114"/>
      <c r="AA40" s="113"/>
      <c r="AB40" s="113"/>
      <c r="AC40" s="114"/>
      <c r="AD40" s="113"/>
      <c r="AE40" s="113"/>
      <c r="AF40" s="114"/>
      <c r="AG40" s="113"/>
      <c r="AH40" s="113"/>
      <c r="AI40" s="114"/>
      <c r="AJ40" s="113"/>
      <c r="AK40" s="113"/>
      <c r="AL40" s="114"/>
      <c r="AM40" s="113"/>
      <c r="AN40" s="113"/>
      <c r="AO40" s="114"/>
      <c r="AP40" s="113"/>
      <c r="AQ40" s="113"/>
      <c r="AR40" s="268"/>
      <c r="AS40" s="113"/>
      <c r="AT40" s="113"/>
      <c r="AU40" s="268"/>
      <c r="AV40" s="113"/>
      <c r="AW40" s="113"/>
      <c r="AX40" s="268"/>
      <c r="AY40" s="113"/>
      <c r="AZ40" s="113"/>
      <c r="BA40" s="268"/>
    </row>
    <row r="41" spans="2:53" ht="20.100000000000001" customHeight="1" thickBot="1" x14ac:dyDescent="0.35">
      <c r="B41" s="320" t="s">
        <v>57</v>
      </c>
      <c r="C41" s="130">
        <v>0</v>
      </c>
      <c r="D41" s="131">
        <v>0</v>
      </c>
      <c r="E41" s="132">
        <v>0</v>
      </c>
      <c r="F41" s="133">
        <v>1</v>
      </c>
      <c r="G41" s="134">
        <v>1</v>
      </c>
      <c r="H41" s="135">
        <v>22</v>
      </c>
      <c r="I41" s="131">
        <v>0</v>
      </c>
      <c r="J41" s="131">
        <v>0</v>
      </c>
      <c r="K41" s="132">
        <v>0</v>
      </c>
      <c r="L41" s="131">
        <v>0</v>
      </c>
      <c r="M41" s="131">
        <v>0</v>
      </c>
      <c r="N41" s="132">
        <v>0</v>
      </c>
      <c r="O41" s="131">
        <v>0</v>
      </c>
      <c r="P41" s="131">
        <v>0</v>
      </c>
      <c r="Q41" s="132">
        <v>0</v>
      </c>
      <c r="R41" s="131">
        <v>0</v>
      </c>
      <c r="S41" s="131">
        <v>0</v>
      </c>
      <c r="T41" s="132">
        <v>0</v>
      </c>
      <c r="U41" s="131">
        <v>0</v>
      </c>
      <c r="V41" s="131">
        <v>0</v>
      </c>
      <c r="W41" s="132">
        <v>0</v>
      </c>
      <c r="X41" s="131"/>
      <c r="Y41" s="131"/>
      <c r="Z41" s="132"/>
      <c r="AA41" s="131"/>
      <c r="AB41" s="131"/>
      <c r="AC41" s="132"/>
      <c r="AD41" s="131"/>
      <c r="AE41" s="131"/>
      <c r="AF41" s="132"/>
      <c r="AG41" s="131"/>
      <c r="AH41" s="131"/>
      <c r="AI41" s="132"/>
      <c r="AJ41" s="131"/>
      <c r="AK41" s="131"/>
      <c r="AL41" s="132"/>
      <c r="AM41" s="131"/>
      <c r="AN41" s="131"/>
      <c r="AO41" s="132"/>
      <c r="AP41" s="278"/>
      <c r="AQ41" s="278"/>
      <c r="AR41" s="279"/>
      <c r="AS41" s="278"/>
      <c r="AT41" s="278"/>
      <c r="AU41" s="279"/>
      <c r="AV41" s="278"/>
      <c r="AW41" s="278"/>
      <c r="AX41" s="279"/>
      <c r="AY41" s="278"/>
      <c r="AZ41" s="278"/>
      <c r="BA41" s="279"/>
    </row>
    <row r="42" spans="2:53" ht="15" thickTop="1" x14ac:dyDescent="0.3">
      <c r="B42" s="73" t="s">
        <v>63</v>
      </c>
      <c r="AD42" s="58"/>
      <c r="AE42" s="58"/>
      <c r="AF42" s="58"/>
    </row>
    <row r="43" spans="2:53" ht="14.4" x14ac:dyDescent="0.3">
      <c r="B43" s="73" t="s">
        <v>64</v>
      </c>
      <c r="AD43" s="58"/>
      <c r="AE43" s="58"/>
      <c r="AF43" s="58"/>
    </row>
    <row r="44" spans="2:53" ht="20.100000000000001" customHeight="1" x14ac:dyDescent="0.3">
      <c r="AD44" s="58"/>
      <c r="AE44" s="58"/>
      <c r="AF44" s="58"/>
    </row>
    <row r="45" spans="2:53" ht="20.100000000000001" customHeight="1" x14ac:dyDescent="0.3">
      <c r="AD45" s="58"/>
      <c r="AE45" s="58"/>
      <c r="AF45" s="58"/>
    </row>
    <row r="46" spans="2:53" ht="20.100000000000001" customHeight="1" x14ac:dyDescent="0.3">
      <c r="AD46" s="58"/>
      <c r="AE46" s="58"/>
      <c r="AF46" s="58"/>
    </row>
    <row r="47" spans="2:53" ht="20.100000000000001" customHeight="1" x14ac:dyDescent="0.3">
      <c r="AD47" s="58"/>
      <c r="AE47" s="58"/>
      <c r="AF47" s="58"/>
    </row>
    <row r="48" spans="2:53" ht="20.100000000000001" customHeight="1" x14ac:dyDescent="0.3">
      <c r="AD48" s="58"/>
      <c r="AE48" s="58"/>
      <c r="AF48" s="58"/>
    </row>
    <row r="49" spans="30:32" ht="20.100000000000001" customHeight="1" x14ac:dyDescent="0.3">
      <c r="AD49" s="58"/>
      <c r="AE49" s="58"/>
      <c r="AF49" s="58"/>
    </row>
    <row r="50" spans="30:32" ht="20.100000000000001" customHeight="1" x14ac:dyDescent="0.3">
      <c r="AD50" s="58"/>
      <c r="AE50" s="58"/>
      <c r="AF50" s="58"/>
    </row>
    <row r="51" spans="30:32" ht="20.100000000000001" customHeight="1" x14ac:dyDescent="0.3">
      <c r="AD51" s="58"/>
      <c r="AE51" s="58"/>
      <c r="AF51" s="58"/>
    </row>
    <row r="52" spans="30:32" ht="20.100000000000001" customHeight="1" x14ac:dyDescent="0.3">
      <c r="AD52" s="58"/>
      <c r="AE52" s="58"/>
      <c r="AF52" s="58"/>
    </row>
    <row r="53" spans="30:32" ht="20.100000000000001" customHeight="1" x14ac:dyDescent="0.3">
      <c r="AD53" s="58"/>
      <c r="AE53" s="58"/>
      <c r="AF53" s="58"/>
    </row>
    <row r="54" spans="30:32" ht="20.100000000000001" customHeight="1" x14ac:dyDescent="0.3">
      <c r="AD54" s="58"/>
      <c r="AE54" s="58"/>
      <c r="AF54" s="58"/>
    </row>
    <row r="55" spans="30:32" ht="20.100000000000001" customHeight="1" x14ac:dyDescent="0.3">
      <c r="AD55" s="58"/>
      <c r="AE55" s="58"/>
      <c r="AF55" s="58"/>
    </row>
    <row r="56" spans="30:32" ht="20.100000000000001" customHeight="1" x14ac:dyDescent="0.3">
      <c r="AD56" s="58"/>
      <c r="AE56" s="58"/>
      <c r="AF56" s="58"/>
    </row>
    <row r="57" spans="30:32" ht="20.100000000000001" customHeight="1" x14ac:dyDescent="0.3">
      <c r="AD57" s="58"/>
      <c r="AE57" s="58"/>
      <c r="AF57" s="58"/>
    </row>
    <row r="58" spans="30:32" ht="20.100000000000001" customHeight="1" x14ac:dyDescent="0.3">
      <c r="AD58" s="58"/>
      <c r="AE58" s="58"/>
      <c r="AF58" s="58"/>
    </row>
    <row r="59" spans="30:32" ht="20.100000000000001" customHeight="1" x14ac:dyDescent="0.3">
      <c r="AD59" s="58"/>
      <c r="AE59" s="58"/>
      <c r="AF59" s="58"/>
    </row>
    <row r="60" spans="30:32" ht="20.100000000000001" customHeight="1" x14ac:dyDescent="0.3">
      <c r="AD60" s="58"/>
      <c r="AE60" s="58"/>
      <c r="AF60" s="58"/>
    </row>
    <row r="61" spans="30:32" ht="20.100000000000001" customHeight="1" x14ac:dyDescent="0.3">
      <c r="AD61" s="58"/>
      <c r="AE61" s="58"/>
      <c r="AF61" s="58"/>
    </row>
    <row r="62" spans="30:32" ht="20.100000000000001" customHeight="1" x14ac:dyDescent="0.3">
      <c r="AD62" s="58"/>
      <c r="AE62" s="58"/>
      <c r="AF62" s="58"/>
    </row>
    <row r="63" spans="30:32" ht="20.100000000000001" customHeight="1" x14ac:dyDescent="0.3">
      <c r="AD63" s="58"/>
      <c r="AE63" s="58"/>
      <c r="AF63" s="58"/>
    </row>
    <row r="64" spans="30:32" ht="20.100000000000001" customHeight="1" x14ac:dyDescent="0.3">
      <c r="AD64" s="58"/>
      <c r="AE64" s="58"/>
      <c r="AF64" s="58"/>
    </row>
    <row r="65" spans="30:32" ht="20.100000000000001" customHeight="1" x14ac:dyDescent="0.3">
      <c r="AD65" s="58"/>
      <c r="AE65" s="58"/>
      <c r="AF65" s="58"/>
    </row>
    <row r="66" spans="30:32" ht="20.100000000000001" customHeight="1" x14ac:dyDescent="0.3">
      <c r="AD66" s="58"/>
      <c r="AE66" s="58"/>
      <c r="AF66" s="58"/>
    </row>
    <row r="67" spans="30:32" ht="20.100000000000001" customHeight="1" x14ac:dyDescent="0.3">
      <c r="AD67" s="58"/>
      <c r="AE67" s="58"/>
      <c r="AF67" s="58"/>
    </row>
    <row r="68" spans="30:32" ht="20.100000000000001" customHeight="1" x14ac:dyDescent="0.3">
      <c r="AD68" s="58"/>
      <c r="AE68" s="58"/>
      <c r="AF68" s="58"/>
    </row>
    <row r="69" spans="30:32" ht="20.100000000000001" customHeight="1" x14ac:dyDescent="0.3">
      <c r="AD69" s="58"/>
      <c r="AE69" s="58"/>
      <c r="AF69" s="58"/>
    </row>
    <row r="70" spans="30:32" ht="20.100000000000001" customHeight="1" thickBot="1" x14ac:dyDescent="0.35">
      <c r="AD70" s="58"/>
      <c r="AE70" s="58"/>
      <c r="AF70" s="58"/>
    </row>
    <row r="71" spans="30:32" ht="20.100000000000001" customHeight="1" thickTop="1" thickBot="1" x14ac:dyDescent="0.35">
      <c r="AD71" s="338" t="s">
        <v>88</v>
      </c>
      <c r="AE71" s="339"/>
      <c r="AF71" s="340"/>
    </row>
    <row r="72" spans="30:32" ht="20.100000000000001" customHeight="1" thickTop="1" x14ac:dyDescent="0.3">
      <c r="AD72" s="364" t="s">
        <v>89</v>
      </c>
      <c r="AE72" s="366" t="s">
        <v>90</v>
      </c>
      <c r="AF72" s="368" t="s">
        <v>91</v>
      </c>
    </row>
    <row r="73" spans="30:32" ht="20.100000000000001" customHeight="1" x14ac:dyDescent="0.3">
      <c r="AD73" s="365"/>
      <c r="AE73" s="367"/>
      <c r="AF73" s="369"/>
    </row>
    <row r="74" spans="30:32" ht="20.100000000000001" customHeight="1" x14ac:dyDescent="0.3">
      <c r="AD74" s="88">
        <f>AD75+AD86</f>
        <v>1783</v>
      </c>
      <c r="AE74" s="89">
        <f t="shared" ref="AE74:AF74" si="76">AE75+AE86</f>
        <v>14445</v>
      </c>
      <c r="AF74" s="90">
        <f t="shared" si="76"/>
        <v>582506</v>
      </c>
    </row>
    <row r="75" spans="30:32" ht="20.100000000000001" customHeight="1" x14ac:dyDescent="0.3">
      <c r="AD75" s="121">
        <f>+AD76+AD79+AD82</f>
        <v>1783</v>
      </c>
      <c r="AE75" s="122">
        <f t="shared" ref="AE75:AF75" si="77">+AE76+AE79+AE82</f>
        <v>14445</v>
      </c>
      <c r="AF75" s="123">
        <f t="shared" si="77"/>
        <v>582506</v>
      </c>
    </row>
    <row r="76" spans="30:32" ht="20.100000000000001" customHeight="1" x14ac:dyDescent="0.3">
      <c r="AD76" s="124">
        <f>+AD77+AD78</f>
        <v>1336</v>
      </c>
      <c r="AE76" s="125">
        <f t="shared" ref="AE76:AF76" si="78">+AE77+AE78</f>
        <v>8079</v>
      </c>
      <c r="AF76" s="126">
        <f t="shared" si="78"/>
        <v>24993</v>
      </c>
    </row>
    <row r="77" spans="30:32" ht="20.100000000000001" customHeight="1" x14ac:dyDescent="0.3">
      <c r="AD77" s="195">
        <v>749</v>
      </c>
      <c r="AE77" s="98">
        <v>5434</v>
      </c>
      <c r="AF77" s="99">
        <v>24571</v>
      </c>
    </row>
    <row r="78" spans="30:32" ht="20.100000000000001" customHeight="1" x14ac:dyDescent="0.3">
      <c r="AD78" s="195">
        <v>587</v>
      </c>
      <c r="AE78" s="98">
        <v>2645</v>
      </c>
      <c r="AF78" s="99">
        <v>422</v>
      </c>
    </row>
    <row r="79" spans="30:32" ht="20.100000000000001" customHeight="1" x14ac:dyDescent="0.3">
      <c r="AD79" s="124">
        <f>+AD80+AD81</f>
        <v>406</v>
      </c>
      <c r="AE79" s="125">
        <f t="shared" ref="AE79:AF79" si="79">+AE80+AE81</f>
        <v>5976</v>
      </c>
      <c r="AF79" s="126">
        <f t="shared" si="79"/>
        <v>200120</v>
      </c>
    </row>
    <row r="80" spans="30:32" ht="20.100000000000001" customHeight="1" x14ac:dyDescent="0.3">
      <c r="AD80" s="195">
        <v>176</v>
      </c>
      <c r="AE80" s="98">
        <v>2465</v>
      </c>
      <c r="AF80" s="99">
        <v>72522</v>
      </c>
    </row>
    <row r="81" spans="30:32" ht="20.100000000000001" customHeight="1" x14ac:dyDescent="0.3">
      <c r="AD81" s="195">
        <v>230</v>
      </c>
      <c r="AE81" s="98">
        <v>3511</v>
      </c>
      <c r="AF81" s="99">
        <v>127598</v>
      </c>
    </row>
    <row r="82" spans="30:32" ht="20.100000000000001" customHeight="1" x14ac:dyDescent="0.3">
      <c r="AD82" s="124">
        <f>+AD83+AD84</f>
        <v>41</v>
      </c>
      <c r="AE82" s="125">
        <f t="shared" ref="AE82:AF82" si="80">+AE83+AE84</f>
        <v>390</v>
      </c>
      <c r="AF82" s="126">
        <f t="shared" si="80"/>
        <v>357393</v>
      </c>
    </row>
    <row r="83" spans="30:32" ht="20.100000000000001" customHeight="1" x14ac:dyDescent="0.3">
      <c r="AD83" s="195">
        <v>23</v>
      </c>
      <c r="AE83" s="98">
        <v>370</v>
      </c>
      <c r="AF83" s="99">
        <v>262304</v>
      </c>
    </row>
    <row r="84" spans="30:32" ht="20.100000000000001" customHeight="1" x14ac:dyDescent="0.3">
      <c r="AD84" s="195">
        <v>18</v>
      </c>
      <c r="AE84" s="98">
        <v>20</v>
      </c>
      <c r="AF84" s="99">
        <v>95089</v>
      </c>
    </row>
    <row r="85" spans="30:32" ht="20.100000000000001" customHeight="1" x14ac:dyDescent="0.3">
      <c r="AD85" s="39"/>
      <c r="AE85" s="40"/>
      <c r="AF85" s="96"/>
    </row>
    <row r="86" spans="30:32" ht="20.100000000000001" customHeight="1" x14ac:dyDescent="0.3">
      <c r="AD86" s="108"/>
      <c r="AE86" s="108"/>
      <c r="AF86" s="109"/>
    </row>
    <row r="87" spans="30:32" ht="20.100000000000001" customHeight="1" x14ac:dyDescent="0.3">
      <c r="AD87" s="113"/>
      <c r="AE87" s="113"/>
      <c r="AF87" s="114"/>
    </row>
    <row r="88" spans="30:32" ht="20.100000000000001" customHeight="1" thickBot="1" x14ac:dyDescent="0.35">
      <c r="AD88" s="131"/>
      <c r="AE88" s="131"/>
      <c r="AF88" s="132"/>
    </row>
    <row r="89" spans="30:32" ht="20.100000000000001" customHeight="1" thickTop="1" x14ac:dyDescent="0.3"/>
  </sheetData>
  <mergeCells count="145">
    <mergeCell ref="AY5:BA5"/>
    <mergeCell ref="AY6:AY7"/>
    <mergeCell ref="AZ6:AZ7"/>
    <mergeCell ref="BA6:BA7"/>
    <mergeCell ref="AY24:BA24"/>
    <mergeCell ref="AY25:AY26"/>
    <mergeCell ref="AZ25:AZ26"/>
    <mergeCell ref="BA25:BA26"/>
    <mergeCell ref="AV5:AX5"/>
    <mergeCell ref="AV6:AV7"/>
    <mergeCell ref="AW6:AW7"/>
    <mergeCell ref="AX6:AX7"/>
    <mergeCell ref="AV24:AX24"/>
    <mergeCell ref="AV25:AV26"/>
    <mergeCell ref="AW25:AW26"/>
    <mergeCell ref="AX25:AX26"/>
    <mergeCell ref="AS5:AU5"/>
    <mergeCell ref="AS6:AS7"/>
    <mergeCell ref="AT6:AT7"/>
    <mergeCell ref="AU6:AU7"/>
    <mergeCell ref="AS24:AU24"/>
    <mergeCell ref="AS25:AS26"/>
    <mergeCell ref="AT25:AT26"/>
    <mergeCell ref="AU25:AU26"/>
    <mergeCell ref="AD5:AF5"/>
    <mergeCell ref="AD6:AD7"/>
    <mergeCell ref="AE6:AE7"/>
    <mergeCell ref="AF6:AF7"/>
    <mergeCell ref="AJ25:AJ26"/>
    <mergeCell ref="AK25:AK26"/>
    <mergeCell ref="AL25:AL26"/>
    <mergeCell ref="AJ5:AL5"/>
    <mergeCell ref="AJ6:AJ7"/>
    <mergeCell ref="AK6:AK7"/>
    <mergeCell ref="AL6:AL7"/>
    <mergeCell ref="AJ24:AL24"/>
    <mergeCell ref="AG25:AG26"/>
    <mergeCell ref="AH25:AH26"/>
    <mergeCell ref="AI25:AI26"/>
    <mergeCell ref="AG5:AI5"/>
    <mergeCell ref="AD71:AF71"/>
    <mergeCell ref="AD72:AD73"/>
    <mergeCell ref="AE72:AE73"/>
    <mergeCell ref="AF72:AF73"/>
    <mergeCell ref="AD24:AF24"/>
    <mergeCell ref="AD25:AD26"/>
    <mergeCell ref="AE25:AE26"/>
    <mergeCell ref="AF25:AF26"/>
    <mergeCell ref="R25:R26"/>
    <mergeCell ref="S25:S26"/>
    <mergeCell ref="T25:T26"/>
    <mergeCell ref="AA25:AA26"/>
    <mergeCell ref="AB25:AB26"/>
    <mergeCell ref="AC25:AC26"/>
    <mergeCell ref="R5:T5"/>
    <mergeCell ref="R6:R7"/>
    <mergeCell ref="S6:S7"/>
    <mergeCell ref="T6:T7"/>
    <mergeCell ref="R24:T24"/>
    <mergeCell ref="X25:X26"/>
    <mergeCell ref="X5:Z5"/>
    <mergeCell ref="X6:X7"/>
    <mergeCell ref="Y6:Y7"/>
    <mergeCell ref="Z6:Z7"/>
    <mergeCell ref="X24:Z24"/>
    <mergeCell ref="B2:K2"/>
    <mergeCell ref="B20:K20"/>
    <mergeCell ref="B21:K21"/>
    <mergeCell ref="C25:C26"/>
    <mergeCell ref="D25:D26"/>
    <mergeCell ref="E25:E26"/>
    <mergeCell ref="F25:F26"/>
    <mergeCell ref="G25:G26"/>
    <mergeCell ref="H25:H26"/>
    <mergeCell ref="I25:I26"/>
    <mergeCell ref="B24:B26"/>
    <mergeCell ref="C24:E24"/>
    <mergeCell ref="F24:H24"/>
    <mergeCell ref="I24:K24"/>
    <mergeCell ref="J25:J26"/>
    <mergeCell ref="K25:K26"/>
    <mergeCell ref="C5:E5"/>
    <mergeCell ref="F5:H5"/>
    <mergeCell ref="I5:K5"/>
    <mergeCell ref="B6:B7"/>
    <mergeCell ref="C6:C7"/>
    <mergeCell ref="D6:D7"/>
    <mergeCell ref="E6:E7"/>
    <mergeCell ref="K6:K7"/>
    <mergeCell ref="F6:F7"/>
    <mergeCell ref="G6:G7"/>
    <mergeCell ref="H6:H7"/>
    <mergeCell ref="I6:I7"/>
    <mergeCell ref="J6:J7"/>
    <mergeCell ref="O25:O26"/>
    <mergeCell ref="P25:P26"/>
    <mergeCell ref="Q25:Q26"/>
    <mergeCell ref="O5:Q5"/>
    <mergeCell ref="O6:O7"/>
    <mergeCell ref="P6:P7"/>
    <mergeCell ref="Q6:Q7"/>
    <mergeCell ref="O24:Q24"/>
    <mergeCell ref="L25:L26"/>
    <mergeCell ref="M25:M26"/>
    <mergeCell ref="N25:N26"/>
    <mergeCell ref="L5:N5"/>
    <mergeCell ref="L6:L7"/>
    <mergeCell ref="M6:M7"/>
    <mergeCell ref="N6:N7"/>
    <mergeCell ref="L24:N24"/>
    <mergeCell ref="AA5:AC5"/>
    <mergeCell ref="AA6:AA7"/>
    <mergeCell ref="AB6:AB7"/>
    <mergeCell ref="AC6:AC7"/>
    <mergeCell ref="AA24:AC24"/>
    <mergeCell ref="U24:W24"/>
    <mergeCell ref="U25:U26"/>
    <mergeCell ref="V25:V26"/>
    <mergeCell ref="W25:W26"/>
    <mergeCell ref="U5:W5"/>
    <mergeCell ref="U6:U7"/>
    <mergeCell ref="V6:V7"/>
    <mergeCell ref="W6:W7"/>
    <mergeCell ref="Y25:Y26"/>
    <mergeCell ref="Z25:Z26"/>
    <mergeCell ref="AP25:AP26"/>
    <mergeCell ref="AQ25:AQ26"/>
    <mergeCell ref="AR25:AR26"/>
    <mergeCell ref="AG6:AG7"/>
    <mergeCell ref="AH6:AH7"/>
    <mergeCell ref="AI6:AI7"/>
    <mergeCell ref="AG24:AI24"/>
    <mergeCell ref="AP5:AR5"/>
    <mergeCell ref="AP6:AP7"/>
    <mergeCell ref="AQ6:AQ7"/>
    <mergeCell ref="AR6:AR7"/>
    <mergeCell ref="AP24:AR24"/>
    <mergeCell ref="AM5:AO5"/>
    <mergeCell ref="AM6:AM7"/>
    <mergeCell ref="AN6:AN7"/>
    <mergeCell ref="AO6:AO7"/>
    <mergeCell ref="AM24:AO24"/>
    <mergeCell ref="AM25:AM26"/>
    <mergeCell ref="AN25:AN26"/>
    <mergeCell ref="AO25:AO26"/>
  </mergeCells>
  <phoneticPr fontId="34" type="noConversion"/>
  <pageMargins left="0.25" right="0.25" top="0.75" bottom="0.75" header="0.3" footer="0.3"/>
  <pageSetup paperSize="9" scale="25" fitToHeight="0" orientation="landscape" r:id="rId1"/>
  <rowBreaks count="1" manualBreakCount="1">
    <brk id="18" max="5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A29"/>
  <sheetViews>
    <sheetView showGridLines="0" tabSelected="1" view="pageBreakPreview" topLeftCell="AI1" zoomScale="80" zoomScaleNormal="100" zoomScaleSheetLayoutView="80" workbookViewId="0">
      <selection activeCell="BC17" sqref="BC17"/>
    </sheetView>
  </sheetViews>
  <sheetFormatPr baseColWidth="10" defaultColWidth="11.44140625" defaultRowHeight="14.4" x14ac:dyDescent="0.3"/>
  <cols>
    <col min="1" max="1" width="3.6640625" style="136" customWidth="1"/>
    <col min="2" max="2" width="53.6640625" style="136" customWidth="1"/>
    <col min="3" max="7" width="11.44140625" style="136"/>
    <col min="8" max="8" width="12.88671875" style="136" customWidth="1"/>
    <col min="9" max="16384" width="11.44140625" style="136"/>
  </cols>
  <sheetData>
    <row r="2" spans="1:53" ht="21" x14ac:dyDescent="0.4">
      <c r="B2" s="351" t="s">
        <v>79</v>
      </c>
      <c r="C2" s="351"/>
      <c r="D2" s="351"/>
      <c r="E2" s="351"/>
      <c r="F2" s="351"/>
      <c r="G2" s="351"/>
      <c r="H2" s="351"/>
      <c r="I2" s="351"/>
      <c r="J2" s="351"/>
      <c r="K2" s="351"/>
    </row>
    <row r="3" spans="1:53" ht="15" customHeight="1" x14ac:dyDescent="0.4">
      <c r="A3" s="137"/>
      <c r="B3" s="376" t="s">
        <v>67</v>
      </c>
      <c r="C3" s="376"/>
      <c r="D3" s="376"/>
      <c r="E3" s="376"/>
      <c r="F3" s="376"/>
      <c r="G3" s="376"/>
      <c r="H3" s="376"/>
      <c r="I3" s="376"/>
      <c r="J3" s="376"/>
      <c r="K3" s="376"/>
    </row>
    <row r="4" spans="1:53" ht="15" thickBot="1" x14ac:dyDescent="0.35">
      <c r="B4" s="142" t="s">
        <v>68</v>
      </c>
    </row>
    <row r="5" spans="1:53" s="138" customFormat="1" ht="23.25" customHeight="1" thickTop="1" thickBot="1" x14ac:dyDescent="0.35">
      <c r="B5" s="377"/>
      <c r="C5" s="379" t="s">
        <v>7</v>
      </c>
      <c r="D5" s="380"/>
      <c r="E5" s="381"/>
      <c r="F5" s="379" t="s">
        <v>8</v>
      </c>
      <c r="G5" s="380"/>
      <c r="H5" s="381"/>
      <c r="I5" s="379" t="s">
        <v>9</v>
      </c>
      <c r="J5" s="380"/>
      <c r="K5" s="381"/>
      <c r="L5" s="379" t="s">
        <v>82</v>
      </c>
      <c r="M5" s="380"/>
      <c r="N5" s="381"/>
      <c r="O5" s="379" t="s">
        <v>83</v>
      </c>
      <c r="P5" s="380"/>
      <c r="Q5" s="381"/>
      <c r="R5" s="379" t="s">
        <v>84</v>
      </c>
      <c r="S5" s="380"/>
      <c r="T5" s="381"/>
      <c r="U5" s="379" t="s">
        <v>85</v>
      </c>
      <c r="V5" s="380"/>
      <c r="W5" s="381"/>
      <c r="X5" s="370" t="s">
        <v>86</v>
      </c>
      <c r="Y5" s="371"/>
      <c r="Z5" s="372"/>
      <c r="AA5" s="370" t="s">
        <v>87</v>
      </c>
      <c r="AB5" s="371"/>
      <c r="AC5" s="372"/>
      <c r="AD5" s="370" t="s">
        <v>88</v>
      </c>
      <c r="AE5" s="371"/>
      <c r="AF5" s="372"/>
      <c r="AG5" s="370" t="s">
        <v>92</v>
      </c>
      <c r="AH5" s="371"/>
      <c r="AI5" s="372"/>
      <c r="AJ5" s="370" t="s">
        <v>93</v>
      </c>
      <c r="AK5" s="371"/>
      <c r="AL5" s="372"/>
      <c r="AM5" s="338" t="s">
        <v>94</v>
      </c>
      <c r="AN5" s="339"/>
      <c r="AO5" s="340"/>
      <c r="AP5" s="373" t="s">
        <v>95</v>
      </c>
      <c r="AQ5" s="374"/>
      <c r="AR5" s="375"/>
      <c r="AS5" s="373" t="s">
        <v>96</v>
      </c>
      <c r="AT5" s="374"/>
      <c r="AU5" s="375"/>
      <c r="AV5" s="373" t="s">
        <v>97</v>
      </c>
      <c r="AW5" s="374"/>
      <c r="AX5" s="375"/>
      <c r="AY5" s="373" t="s">
        <v>98</v>
      </c>
      <c r="AZ5" s="374"/>
      <c r="BA5" s="375"/>
    </row>
    <row r="6" spans="1:53" s="139" customFormat="1" ht="45" customHeight="1" thickTop="1" x14ac:dyDescent="0.3">
      <c r="B6" s="378"/>
      <c r="C6" s="140" t="s">
        <v>69</v>
      </c>
      <c r="D6" s="140" t="s">
        <v>70</v>
      </c>
      <c r="E6" s="140" t="s">
        <v>52</v>
      </c>
      <c r="F6" s="140" t="s">
        <v>69</v>
      </c>
      <c r="G6" s="140" t="s">
        <v>70</v>
      </c>
      <c r="H6" s="141" t="s">
        <v>52</v>
      </c>
      <c r="I6" s="140" t="s">
        <v>69</v>
      </c>
      <c r="J6" s="140" t="s">
        <v>70</v>
      </c>
      <c r="K6" s="141" t="s">
        <v>52</v>
      </c>
      <c r="L6" s="140" t="s">
        <v>69</v>
      </c>
      <c r="M6" s="140" t="s">
        <v>70</v>
      </c>
      <c r="N6" s="141" t="s">
        <v>52</v>
      </c>
      <c r="O6" s="140" t="s">
        <v>69</v>
      </c>
      <c r="P6" s="140" t="s">
        <v>70</v>
      </c>
      <c r="Q6" s="141" t="s">
        <v>52</v>
      </c>
      <c r="R6" s="140" t="s">
        <v>69</v>
      </c>
      <c r="S6" s="140" t="s">
        <v>70</v>
      </c>
      <c r="T6" s="141" t="s">
        <v>52</v>
      </c>
      <c r="U6" s="140" t="s">
        <v>69</v>
      </c>
      <c r="V6" s="140" t="s">
        <v>70</v>
      </c>
      <c r="W6" s="141" t="s">
        <v>52</v>
      </c>
      <c r="X6" s="140" t="s">
        <v>69</v>
      </c>
      <c r="Y6" s="140" t="s">
        <v>70</v>
      </c>
      <c r="Z6" s="141" t="s">
        <v>52</v>
      </c>
      <c r="AA6" s="140" t="s">
        <v>69</v>
      </c>
      <c r="AB6" s="140" t="s">
        <v>70</v>
      </c>
      <c r="AC6" s="141" t="s">
        <v>52</v>
      </c>
      <c r="AD6" s="140" t="s">
        <v>69</v>
      </c>
      <c r="AE6" s="140" t="s">
        <v>70</v>
      </c>
      <c r="AF6" s="141" t="s">
        <v>52</v>
      </c>
      <c r="AG6" s="140" t="s">
        <v>69</v>
      </c>
      <c r="AH6" s="140" t="s">
        <v>70</v>
      </c>
      <c r="AI6" s="141" t="s">
        <v>52</v>
      </c>
      <c r="AJ6" s="140" t="s">
        <v>69</v>
      </c>
      <c r="AK6" s="140" t="s">
        <v>70</v>
      </c>
      <c r="AL6" s="141" t="s">
        <v>52</v>
      </c>
      <c r="AM6" s="140" t="s">
        <v>69</v>
      </c>
      <c r="AN6" s="140" t="s">
        <v>70</v>
      </c>
      <c r="AO6" s="141" t="s">
        <v>52</v>
      </c>
      <c r="AP6" s="140" t="s">
        <v>69</v>
      </c>
      <c r="AQ6" s="140" t="s">
        <v>70</v>
      </c>
      <c r="AR6" s="141" t="s">
        <v>52</v>
      </c>
      <c r="AS6" s="140" t="s">
        <v>69</v>
      </c>
      <c r="AT6" s="140" t="s">
        <v>70</v>
      </c>
      <c r="AU6" s="141" t="s">
        <v>52</v>
      </c>
      <c r="AV6" s="140" t="s">
        <v>69</v>
      </c>
      <c r="AW6" s="140" t="s">
        <v>70</v>
      </c>
      <c r="AX6" s="141" t="s">
        <v>52</v>
      </c>
      <c r="AY6" s="140" t="s">
        <v>69</v>
      </c>
      <c r="AZ6" s="140" t="s">
        <v>70</v>
      </c>
      <c r="BA6" s="141" t="s">
        <v>52</v>
      </c>
    </row>
    <row r="7" spans="1:53" s="142" customFormat="1" ht="17.25" customHeight="1" x14ac:dyDescent="0.3">
      <c r="B7" s="143" t="s">
        <v>71</v>
      </c>
      <c r="C7" s="155">
        <f>C9+C16</f>
        <v>872</v>
      </c>
      <c r="D7" s="155">
        <f>D9+D16</f>
        <v>6228</v>
      </c>
      <c r="E7" s="145">
        <f>E9+E16</f>
        <v>247264</v>
      </c>
      <c r="F7" s="155">
        <f t="shared" ref="F7:G7" si="0">F9+F16</f>
        <v>1161</v>
      </c>
      <c r="G7" s="144">
        <f t="shared" si="0"/>
        <v>10872</v>
      </c>
      <c r="H7" s="145">
        <f>H9+H16</f>
        <v>434192</v>
      </c>
      <c r="I7" s="155">
        <f>I9</f>
        <v>1548</v>
      </c>
      <c r="J7" s="155">
        <f t="shared" ref="J7" si="1">J9</f>
        <v>23858</v>
      </c>
      <c r="K7" s="155">
        <f>K9</f>
        <v>1686241</v>
      </c>
      <c r="L7" s="155">
        <f>L9</f>
        <v>1409</v>
      </c>
      <c r="M7" s="155">
        <f t="shared" ref="M7" si="2">M9</f>
        <v>9610</v>
      </c>
      <c r="N7" s="155">
        <f>N9</f>
        <v>430508</v>
      </c>
      <c r="O7" s="155">
        <f t="shared" ref="O7:W7" si="3">O9</f>
        <v>1392</v>
      </c>
      <c r="P7" s="155">
        <f t="shared" si="3"/>
        <v>9928</v>
      </c>
      <c r="Q7" s="155">
        <f t="shared" si="3"/>
        <v>443610</v>
      </c>
      <c r="R7" s="155">
        <f t="shared" si="3"/>
        <v>1492</v>
      </c>
      <c r="S7" s="155">
        <f t="shared" si="3"/>
        <v>12818</v>
      </c>
      <c r="T7" s="155">
        <f t="shared" si="3"/>
        <v>517123</v>
      </c>
      <c r="U7" s="155">
        <f>U9</f>
        <v>1788</v>
      </c>
      <c r="V7" s="155">
        <f t="shared" si="3"/>
        <v>24857</v>
      </c>
      <c r="W7" s="155">
        <f t="shared" si="3"/>
        <v>1659643</v>
      </c>
      <c r="X7" s="155">
        <f>X9</f>
        <v>1631</v>
      </c>
      <c r="Y7" s="155">
        <f t="shared" ref="Y7:AC7" si="4">Y9</f>
        <v>11209</v>
      </c>
      <c r="Z7" s="155">
        <f t="shared" si="4"/>
        <v>498488</v>
      </c>
      <c r="AA7" s="155">
        <f t="shared" si="4"/>
        <v>1605</v>
      </c>
      <c r="AB7" s="155">
        <f t="shared" si="4"/>
        <v>11450</v>
      </c>
      <c r="AC7" s="155">
        <f t="shared" si="4"/>
        <v>534861</v>
      </c>
      <c r="AD7" s="231">
        <f t="shared" ref="AD7:AF7" si="5">AD9</f>
        <v>1673</v>
      </c>
      <c r="AE7" s="231">
        <f t="shared" si="5"/>
        <v>14570</v>
      </c>
      <c r="AF7" s="231">
        <f t="shared" si="5"/>
        <v>582506</v>
      </c>
      <c r="AG7" s="231">
        <f t="shared" ref="AG7:AL7" si="6">AG9</f>
        <v>1925</v>
      </c>
      <c r="AH7" s="231">
        <f t="shared" si="6"/>
        <v>26131</v>
      </c>
      <c r="AI7" s="231">
        <f t="shared" si="6"/>
        <v>1751234</v>
      </c>
      <c r="AJ7" s="231">
        <f t="shared" si="6"/>
        <v>1707</v>
      </c>
      <c r="AK7" s="231">
        <f t="shared" si="6"/>
        <v>12542</v>
      </c>
      <c r="AL7" s="231">
        <f t="shared" si="6"/>
        <v>565756</v>
      </c>
      <c r="AM7" s="231">
        <f t="shared" ref="AM7:AO7" si="7">AM9</f>
        <v>1670</v>
      </c>
      <c r="AN7" s="231">
        <f t="shared" si="7"/>
        <v>12077</v>
      </c>
      <c r="AO7" s="231">
        <f t="shared" si="7"/>
        <v>565960</v>
      </c>
      <c r="AP7" s="280">
        <f t="shared" ref="AP7:AR7" si="8">AP9</f>
        <v>1789</v>
      </c>
      <c r="AQ7" s="280">
        <f t="shared" si="8"/>
        <v>15548</v>
      </c>
      <c r="AR7" s="281">
        <f t="shared" si="8"/>
        <v>642239</v>
      </c>
      <c r="AS7" s="280">
        <f t="shared" ref="AS7:AU7" si="9">AS9</f>
        <v>2027</v>
      </c>
      <c r="AT7" s="280">
        <f t="shared" si="9"/>
        <v>26688</v>
      </c>
      <c r="AU7" s="307">
        <f t="shared" si="9"/>
        <v>1729882</v>
      </c>
      <c r="AV7" s="280">
        <f t="shared" ref="AV7:BA7" si="10">AV9</f>
        <v>1833</v>
      </c>
      <c r="AW7" s="280">
        <f t="shared" si="10"/>
        <v>13375</v>
      </c>
      <c r="AX7" s="281">
        <f t="shared" si="10"/>
        <v>631497</v>
      </c>
      <c r="AY7" s="280">
        <f t="shared" si="10"/>
        <v>1635</v>
      </c>
      <c r="AZ7" s="280">
        <f t="shared" si="10"/>
        <v>12811</v>
      </c>
      <c r="BA7" s="281">
        <f t="shared" si="10"/>
        <v>620525</v>
      </c>
    </row>
    <row r="8" spans="1:53" s="142" customFormat="1" x14ac:dyDescent="0.3">
      <c r="B8" s="146"/>
      <c r="C8" s="156"/>
      <c r="D8" s="147"/>
      <c r="E8" s="148"/>
      <c r="F8" s="156"/>
      <c r="G8" s="147"/>
      <c r="H8" s="148"/>
      <c r="I8" s="156"/>
      <c r="J8" s="147"/>
      <c r="K8" s="148"/>
      <c r="L8" s="156"/>
      <c r="M8" s="147"/>
      <c r="N8" s="148"/>
      <c r="O8" s="156"/>
      <c r="P8" s="147"/>
      <c r="Q8" s="148"/>
      <c r="R8" s="156"/>
      <c r="S8" s="147"/>
      <c r="T8" s="148"/>
      <c r="U8" s="156"/>
      <c r="V8" s="147"/>
      <c r="W8" s="148"/>
      <c r="X8" s="156"/>
      <c r="Y8" s="147"/>
      <c r="Z8" s="148"/>
      <c r="AA8" s="156"/>
      <c r="AB8" s="147"/>
      <c r="AC8" s="148"/>
      <c r="AD8" s="156"/>
      <c r="AE8" s="147"/>
      <c r="AF8" s="148"/>
      <c r="AG8" s="156"/>
      <c r="AH8" s="147"/>
      <c r="AI8" s="148"/>
      <c r="AJ8" s="156"/>
      <c r="AK8" s="147"/>
      <c r="AL8" s="148"/>
      <c r="AM8" s="156"/>
      <c r="AN8" s="147"/>
      <c r="AO8" s="148"/>
      <c r="AP8" s="156"/>
      <c r="AQ8" s="147"/>
      <c r="AR8" s="282"/>
      <c r="AS8" s="156"/>
      <c r="AT8" s="147"/>
      <c r="AU8" s="308"/>
      <c r="AV8" s="156"/>
      <c r="AW8" s="147"/>
      <c r="AX8" s="282"/>
      <c r="AY8" s="156"/>
      <c r="AZ8" s="147"/>
      <c r="BA8" s="282"/>
    </row>
    <row r="9" spans="1:53" s="142" customFormat="1" ht="19.5" customHeight="1" x14ac:dyDescent="0.3">
      <c r="B9" s="170" t="s">
        <v>54</v>
      </c>
      <c r="C9" s="157">
        <f>+SUM(C10:C14)</f>
        <v>871</v>
      </c>
      <c r="D9" s="157">
        <f>+SUM(D10:D14)</f>
        <v>6226</v>
      </c>
      <c r="E9" s="158">
        <f t="shared" ref="E9" si="11">+SUM(E10:E14)</f>
        <v>247192</v>
      </c>
      <c r="F9" s="159">
        <v>1160</v>
      </c>
      <c r="G9" s="160">
        <v>10871</v>
      </c>
      <c r="H9" s="161">
        <v>434170</v>
      </c>
      <c r="I9" s="159">
        <f>SUM(I10:I14)</f>
        <v>1548</v>
      </c>
      <c r="J9" s="160">
        <f>SUM(J10:J14)</f>
        <v>23858</v>
      </c>
      <c r="K9" s="161">
        <f>SUM(K10:K14)</f>
        <v>1686241</v>
      </c>
      <c r="L9" s="159">
        <f t="shared" ref="L9:N9" si="12">SUM(L10:L14)</f>
        <v>1409</v>
      </c>
      <c r="M9" s="160">
        <f t="shared" si="12"/>
        <v>9610</v>
      </c>
      <c r="N9" s="161">
        <f t="shared" si="12"/>
        <v>430508</v>
      </c>
      <c r="O9" s="159">
        <f t="shared" ref="O9:Q9" si="13">SUM(O10:O14)</f>
        <v>1392</v>
      </c>
      <c r="P9" s="160">
        <f t="shared" si="13"/>
        <v>9928</v>
      </c>
      <c r="Q9" s="161">
        <f t="shared" si="13"/>
        <v>443610</v>
      </c>
      <c r="R9" s="159">
        <f t="shared" ref="R9:T9" si="14">SUM(R10:R14)</f>
        <v>1492</v>
      </c>
      <c r="S9" s="160">
        <f t="shared" si="14"/>
        <v>12818</v>
      </c>
      <c r="T9" s="161">
        <f t="shared" si="14"/>
        <v>517123</v>
      </c>
      <c r="U9" s="159">
        <f t="shared" ref="U9:Z9" si="15">SUM(U10:U14)</f>
        <v>1788</v>
      </c>
      <c r="V9" s="160">
        <f t="shared" si="15"/>
        <v>24857</v>
      </c>
      <c r="W9" s="161">
        <f t="shared" si="15"/>
        <v>1659643</v>
      </c>
      <c r="X9" s="159">
        <f t="shared" si="15"/>
        <v>1631</v>
      </c>
      <c r="Y9" s="160">
        <f t="shared" si="15"/>
        <v>11209</v>
      </c>
      <c r="Z9" s="161">
        <f t="shared" si="15"/>
        <v>498488</v>
      </c>
      <c r="AA9" s="159">
        <f>SUM(AA10:AA14)</f>
        <v>1605</v>
      </c>
      <c r="AB9" s="160">
        <f t="shared" ref="AB9:AC9" si="16">SUM(AB10:AB14)</f>
        <v>11450</v>
      </c>
      <c r="AC9" s="161">
        <f t="shared" si="16"/>
        <v>534861</v>
      </c>
      <c r="AD9" s="159">
        <f>SUM(AD10:AD14)</f>
        <v>1673</v>
      </c>
      <c r="AE9" s="160">
        <f t="shared" ref="AE9:AF9" si="17">SUM(AE10:AE14)</f>
        <v>14570</v>
      </c>
      <c r="AF9" s="161">
        <f t="shared" si="17"/>
        <v>582506</v>
      </c>
      <c r="AG9" s="159">
        <f>SUM(AG10:AG14)</f>
        <v>1925</v>
      </c>
      <c r="AH9" s="160">
        <f t="shared" ref="AH9:AI9" si="18">SUM(AH10:AH14)</f>
        <v>26131</v>
      </c>
      <c r="AI9" s="161">
        <f t="shared" si="18"/>
        <v>1751234</v>
      </c>
      <c r="AJ9" s="159">
        <f>SUM(AJ10:AJ14)</f>
        <v>1707</v>
      </c>
      <c r="AK9" s="160">
        <f t="shared" ref="AK9:AO9" si="19">SUM(AK10:AK14)</f>
        <v>12542</v>
      </c>
      <c r="AL9" s="161">
        <f t="shared" si="19"/>
        <v>565756</v>
      </c>
      <c r="AM9" s="159">
        <f>SUM(AM10:AM14)</f>
        <v>1670</v>
      </c>
      <c r="AN9" s="160">
        <f t="shared" si="19"/>
        <v>12077</v>
      </c>
      <c r="AO9" s="161">
        <f t="shared" si="19"/>
        <v>565960</v>
      </c>
      <c r="AP9" s="159">
        <f>SUM(AP10:AP14)</f>
        <v>1789</v>
      </c>
      <c r="AQ9" s="160">
        <f t="shared" ref="AQ9:AR9" si="20">SUM(AQ10:AQ14)</f>
        <v>15548</v>
      </c>
      <c r="AR9" s="283">
        <f t="shared" si="20"/>
        <v>642239</v>
      </c>
      <c r="AS9" s="159">
        <f>SUM(AS10:AS14)</f>
        <v>2027</v>
      </c>
      <c r="AT9" s="160">
        <f>SUM(AT10:AT14)</f>
        <v>26688</v>
      </c>
      <c r="AU9" s="309">
        <f t="shared" ref="AU9" si="21">SUM(AU10:AU14)</f>
        <v>1729882</v>
      </c>
      <c r="AV9" s="159">
        <f>SUM(AV10:AV14)</f>
        <v>1833</v>
      </c>
      <c r="AW9" s="160">
        <f>SUM(AW10:AW14)</f>
        <v>13375</v>
      </c>
      <c r="AX9" s="283">
        <f t="shared" ref="AX9" si="22">SUM(AX10:AX14)</f>
        <v>631497</v>
      </c>
      <c r="AY9" s="159">
        <f>SUM(AY10:AY13)</f>
        <v>1635</v>
      </c>
      <c r="AZ9" s="160">
        <f>SUM(AZ10:AZ14)</f>
        <v>12811</v>
      </c>
      <c r="BA9" s="283">
        <f>SUM(BA10:BA14)</f>
        <v>620525</v>
      </c>
    </row>
    <row r="10" spans="1:53" ht="20.100000000000001" customHeight="1" x14ac:dyDescent="0.3">
      <c r="B10" s="149" t="s">
        <v>72</v>
      </c>
      <c r="C10" s="39">
        <v>263</v>
      </c>
      <c r="D10" s="162">
        <v>263</v>
      </c>
      <c r="E10" s="96">
        <v>13421</v>
      </c>
      <c r="F10" s="39">
        <v>343</v>
      </c>
      <c r="G10" s="40">
        <v>343</v>
      </c>
      <c r="H10" s="96">
        <v>16254</v>
      </c>
      <c r="I10" s="163">
        <v>365</v>
      </c>
      <c r="J10" s="164">
        <v>365</v>
      </c>
      <c r="K10" s="165">
        <v>21218</v>
      </c>
      <c r="L10" s="163">
        <v>410</v>
      </c>
      <c r="M10" s="164">
        <v>410</v>
      </c>
      <c r="N10" s="165">
        <v>22863</v>
      </c>
      <c r="O10" s="163">
        <v>421</v>
      </c>
      <c r="P10" s="164">
        <v>421</v>
      </c>
      <c r="Q10" s="165">
        <v>24211</v>
      </c>
      <c r="R10" s="163">
        <v>434</v>
      </c>
      <c r="S10" s="164">
        <v>434</v>
      </c>
      <c r="T10" s="165">
        <v>22365</v>
      </c>
      <c r="U10" s="163">
        <v>443</v>
      </c>
      <c r="V10" s="164">
        <v>443</v>
      </c>
      <c r="W10" s="165">
        <v>25380</v>
      </c>
      <c r="X10" s="163">
        <v>486</v>
      </c>
      <c r="Y10" s="164">
        <v>486</v>
      </c>
      <c r="Z10" s="165">
        <v>27310</v>
      </c>
      <c r="AA10" s="163">
        <v>492</v>
      </c>
      <c r="AB10" s="164">
        <v>492</v>
      </c>
      <c r="AC10" s="165">
        <v>27930</v>
      </c>
      <c r="AD10" s="232">
        <v>483</v>
      </c>
      <c r="AE10" s="233">
        <v>483</v>
      </c>
      <c r="AF10" s="234">
        <v>24766</v>
      </c>
      <c r="AG10" s="239">
        <v>499</v>
      </c>
      <c r="AH10" s="240">
        <v>499</v>
      </c>
      <c r="AI10" s="241">
        <v>28633</v>
      </c>
      <c r="AJ10" s="163">
        <v>487</v>
      </c>
      <c r="AK10" s="240">
        <v>487</v>
      </c>
      <c r="AL10" s="241">
        <v>28358</v>
      </c>
      <c r="AM10" s="255">
        <v>499</v>
      </c>
      <c r="AN10" s="256">
        <v>499</v>
      </c>
      <c r="AO10" s="257">
        <v>27688</v>
      </c>
      <c r="AP10" s="284">
        <v>515</v>
      </c>
      <c r="AQ10" s="285">
        <v>515</v>
      </c>
      <c r="AR10" s="286">
        <v>26641</v>
      </c>
      <c r="AS10" s="284">
        <v>523</v>
      </c>
      <c r="AT10" s="285">
        <v>523</v>
      </c>
      <c r="AU10" s="310">
        <v>30099</v>
      </c>
      <c r="AV10" s="284">
        <v>517</v>
      </c>
      <c r="AW10" s="285">
        <v>517</v>
      </c>
      <c r="AX10" s="286">
        <v>30677</v>
      </c>
      <c r="AY10" s="284">
        <v>520</v>
      </c>
      <c r="AZ10" s="285">
        <v>520</v>
      </c>
      <c r="BA10" s="286">
        <v>30565</v>
      </c>
    </row>
    <row r="11" spans="1:53" ht="20.100000000000001" customHeight="1" x14ac:dyDescent="0.3">
      <c r="B11" s="149" t="s">
        <v>73</v>
      </c>
      <c r="C11" s="39">
        <v>353</v>
      </c>
      <c r="D11" s="162">
        <v>1062</v>
      </c>
      <c r="E11" s="96">
        <v>53880</v>
      </c>
      <c r="F11" s="39">
        <v>430</v>
      </c>
      <c r="G11" s="40">
        <v>1333</v>
      </c>
      <c r="H11" s="96">
        <v>60700</v>
      </c>
      <c r="I11" s="163">
        <v>518</v>
      </c>
      <c r="J11" s="164">
        <v>1590</v>
      </c>
      <c r="K11" s="165">
        <v>94575</v>
      </c>
      <c r="L11" s="163">
        <v>572</v>
      </c>
      <c r="M11" s="164">
        <v>1804</v>
      </c>
      <c r="N11" s="165">
        <v>100134</v>
      </c>
      <c r="O11" s="163">
        <v>548</v>
      </c>
      <c r="P11" s="164">
        <v>1676</v>
      </c>
      <c r="Q11" s="165">
        <v>92487</v>
      </c>
      <c r="R11" s="163">
        <v>555</v>
      </c>
      <c r="S11" s="164">
        <v>1701</v>
      </c>
      <c r="T11" s="165">
        <v>78128</v>
      </c>
      <c r="U11" s="163">
        <v>611</v>
      </c>
      <c r="V11" s="164">
        <v>1883</v>
      </c>
      <c r="W11" s="165">
        <v>107710</v>
      </c>
      <c r="X11" s="163">
        <v>646</v>
      </c>
      <c r="Y11" s="164">
        <v>2002</v>
      </c>
      <c r="Z11" s="165">
        <v>111091</v>
      </c>
      <c r="AA11" s="163">
        <v>627</v>
      </c>
      <c r="AB11" s="164">
        <v>1963</v>
      </c>
      <c r="AC11" s="165">
        <v>110368</v>
      </c>
      <c r="AD11" s="232">
        <v>628</v>
      </c>
      <c r="AE11" s="233">
        <v>1927</v>
      </c>
      <c r="AF11" s="234">
        <v>90967</v>
      </c>
      <c r="AG11" s="239">
        <v>657</v>
      </c>
      <c r="AH11" s="240">
        <v>2021</v>
      </c>
      <c r="AI11" s="241">
        <v>110593</v>
      </c>
      <c r="AJ11" s="163">
        <v>689</v>
      </c>
      <c r="AK11" s="240">
        <v>2149</v>
      </c>
      <c r="AL11" s="241">
        <v>118194</v>
      </c>
      <c r="AM11" s="255">
        <v>671</v>
      </c>
      <c r="AN11" s="256">
        <v>2081</v>
      </c>
      <c r="AO11" s="257">
        <v>115967</v>
      </c>
      <c r="AP11" s="284">
        <v>691</v>
      </c>
      <c r="AQ11" s="285">
        <v>2152</v>
      </c>
      <c r="AR11" s="286">
        <v>102498</v>
      </c>
      <c r="AS11" s="284">
        <v>732</v>
      </c>
      <c r="AT11" s="285">
        <v>2266</v>
      </c>
      <c r="AU11" s="310">
        <v>123859</v>
      </c>
      <c r="AV11" s="284">
        <v>742</v>
      </c>
      <c r="AW11" s="285">
        <v>2311</v>
      </c>
      <c r="AX11" s="286">
        <v>130710</v>
      </c>
      <c r="AY11" s="284">
        <v>742</v>
      </c>
      <c r="AZ11" s="285">
        <v>2269</v>
      </c>
      <c r="BA11" s="286">
        <v>128040</v>
      </c>
    </row>
    <row r="12" spans="1:53" ht="20.100000000000001" customHeight="1" x14ac:dyDescent="0.3">
      <c r="B12" s="149" t="s">
        <v>74</v>
      </c>
      <c r="C12" s="39">
        <v>136</v>
      </c>
      <c r="D12" s="162">
        <v>1069</v>
      </c>
      <c r="E12" s="96">
        <v>41510</v>
      </c>
      <c r="F12" s="39">
        <v>157</v>
      </c>
      <c r="G12" s="40">
        <v>1228</v>
      </c>
      <c r="H12" s="96">
        <v>48388</v>
      </c>
      <c r="I12" s="163">
        <v>218</v>
      </c>
      <c r="J12" s="164">
        <v>1665</v>
      </c>
      <c r="K12" s="165">
        <v>101952</v>
      </c>
      <c r="L12" s="163">
        <v>231</v>
      </c>
      <c r="M12" s="164">
        <v>1747</v>
      </c>
      <c r="N12" s="165">
        <v>85970</v>
      </c>
      <c r="O12" s="163">
        <v>210</v>
      </c>
      <c r="P12" s="164">
        <v>1588</v>
      </c>
      <c r="Q12" s="165">
        <v>71104</v>
      </c>
      <c r="R12" s="163">
        <v>232</v>
      </c>
      <c r="S12" s="164">
        <v>1786</v>
      </c>
      <c r="T12" s="165">
        <v>77431</v>
      </c>
      <c r="U12" s="163">
        <v>248</v>
      </c>
      <c r="V12" s="164">
        <v>1859</v>
      </c>
      <c r="W12" s="165">
        <v>103184</v>
      </c>
      <c r="X12" s="163">
        <v>265</v>
      </c>
      <c r="Y12" s="164">
        <v>1968</v>
      </c>
      <c r="Z12" s="165">
        <v>92874</v>
      </c>
      <c r="AA12" s="163">
        <v>248</v>
      </c>
      <c r="AB12" s="164">
        <v>1896</v>
      </c>
      <c r="AC12" s="165">
        <v>93494</v>
      </c>
      <c r="AD12" s="232">
        <v>251</v>
      </c>
      <c r="AE12" s="233">
        <v>1900</v>
      </c>
      <c r="AF12" s="234">
        <v>80853</v>
      </c>
      <c r="AG12" s="239">
        <v>278</v>
      </c>
      <c r="AH12" s="240">
        <v>2113</v>
      </c>
      <c r="AI12" s="241">
        <v>116896</v>
      </c>
      <c r="AJ12" s="163">
        <v>274</v>
      </c>
      <c r="AK12" s="240">
        <v>2055</v>
      </c>
      <c r="AL12" s="241">
        <v>98033</v>
      </c>
      <c r="AM12" s="255">
        <v>252</v>
      </c>
      <c r="AN12" s="256">
        <v>1890</v>
      </c>
      <c r="AO12" s="257">
        <v>95064</v>
      </c>
      <c r="AP12" s="284">
        <v>262</v>
      </c>
      <c r="AQ12" s="285">
        <v>1962</v>
      </c>
      <c r="AR12" s="286">
        <v>86073</v>
      </c>
      <c r="AS12" s="284">
        <v>275</v>
      </c>
      <c r="AT12" s="285">
        <v>2137</v>
      </c>
      <c r="AU12" s="310">
        <v>112078</v>
      </c>
      <c r="AV12" s="284">
        <v>298</v>
      </c>
      <c r="AW12" s="285">
        <v>2257</v>
      </c>
      <c r="AX12" s="286">
        <v>111519</v>
      </c>
      <c r="AY12" s="284">
        <v>273</v>
      </c>
      <c r="AZ12" s="285">
        <v>2090</v>
      </c>
      <c r="BA12" s="286">
        <v>105218</v>
      </c>
    </row>
    <row r="13" spans="1:53" ht="20.100000000000001" customHeight="1" x14ac:dyDescent="0.3">
      <c r="B13" s="149" t="s">
        <v>75</v>
      </c>
      <c r="C13" s="39">
        <v>53</v>
      </c>
      <c r="D13" s="162">
        <v>2907</v>
      </c>
      <c r="E13" s="96">
        <v>98914</v>
      </c>
      <c r="F13" s="39">
        <v>109</v>
      </c>
      <c r="G13" s="40">
        <v>6231</v>
      </c>
      <c r="H13" s="96">
        <v>238550</v>
      </c>
      <c r="I13" s="163">
        <v>285</v>
      </c>
      <c r="J13" s="164">
        <v>17855</v>
      </c>
      <c r="K13" s="165">
        <v>1305035</v>
      </c>
      <c r="L13" s="163">
        <v>84</v>
      </c>
      <c r="M13" s="164">
        <v>4057</v>
      </c>
      <c r="N13" s="165">
        <v>147186</v>
      </c>
      <c r="O13" s="163">
        <v>86</v>
      </c>
      <c r="P13" s="164">
        <v>4435</v>
      </c>
      <c r="Q13" s="165">
        <v>172252</v>
      </c>
      <c r="R13" s="163">
        <v>129</v>
      </c>
      <c r="S13" s="164">
        <v>6830</v>
      </c>
      <c r="T13" s="165">
        <v>258650</v>
      </c>
      <c r="U13" s="163">
        <v>288</v>
      </c>
      <c r="V13" s="164">
        <v>17740</v>
      </c>
      <c r="W13" s="165">
        <v>1248073</v>
      </c>
      <c r="X13" s="163">
        <v>96</v>
      </c>
      <c r="Y13" s="164">
        <v>4820</v>
      </c>
      <c r="Z13" s="165">
        <v>188100</v>
      </c>
      <c r="AA13" s="163">
        <v>103</v>
      </c>
      <c r="AB13" s="164">
        <v>5174</v>
      </c>
      <c r="AC13" s="165">
        <v>217138</v>
      </c>
      <c r="AD13" s="232">
        <v>151</v>
      </c>
      <c r="AE13" s="233">
        <v>7930</v>
      </c>
      <c r="AF13" s="234">
        <v>295827</v>
      </c>
      <c r="AG13" s="239">
        <v>306</v>
      </c>
      <c r="AH13" s="240">
        <v>18779</v>
      </c>
      <c r="AI13" s="241">
        <v>1331817</v>
      </c>
      <c r="AJ13" s="163">
        <v>114</v>
      </c>
      <c r="AK13" s="240">
        <v>5833</v>
      </c>
      <c r="AL13" s="241">
        <v>235772</v>
      </c>
      <c r="AM13" s="255">
        <v>106</v>
      </c>
      <c r="AN13" s="256">
        <v>5554</v>
      </c>
      <c r="AO13" s="257">
        <v>237038</v>
      </c>
      <c r="AP13" s="284">
        <v>150</v>
      </c>
      <c r="AQ13" s="285">
        <v>8416</v>
      </c>
      <c r="AR13" s="286">
        <v>330646</v>
      </c>
      <c r="AS13" s="284">
        <v>304</v>
      </c>
      <c r="AT13" s="285">
        <v>18885</v>
      </c>
      <c r="AU13" s="310">
        <v>1289447</v>
      </c>
      <c r="AV13" s="284">
        <v>120</v>
      </c>
      <c r="AW13" s="285">
        <v>6043</v>
      </c>
      <c r="AX13" s="286">
        <v>258551</v>
      </c>
      <c r="AY13" s="284">
        <v>100</v>
      </c>
      <c r="AZ13" s="285">
        <v>5536</v>
      </c>
      <c r="BA13" s="286">
        <v>244925</v>
      </c>
    </row>
    <row r="14" spans="1:53" ht="20.100000000000001" customHeight="1" x14ac:dyDescent="0.3">
      <c r="B14" s="149" t="s">
        <v>76</v>
      </c>
      <c r="C14" s="39">
        <v>66</v>
      </c>
      <c r="D14" s="162">
        <v>925</v>
      </c>
      <c r="E14" s="96">
        <v>39467</v>
      </c>
      <c r="F14" s="39">
        <v>121</v>
      </c>
      <c r="G14" s="40">
        <v>1736</v>
      </c>
      <c r="H14" s="96">
        <v>70278</v>
      </c>
      <c r="I14" s="163">
        <v>162</v>
      </c>
      <c r="J14" s="164">
        <v>2383</v>
      </c>
      <c r="K14" s="165">
        <v>163461</v>
      </c>
      <c r="L14" s="163">
        <v>112</v>
      </c>
      <c r="M14" s="164">
        <v>1592</v>
      </c>
      <c r="N14" s="165">
        <v>74355</v>
      </c>
      <c r="O14" s="163">
        <v>127</v>
      </c>
      <c r="P14" s="164">
        <v>1808</v>
      </c>
      <c r="Q14" s="165">
        <v>83556</v>
      </c>
      <c r="R14" s="163">
        <v>142</v>
      </c>
      <c r="S14" s="164">
        <v>2067</v>
      </c>
      <c r="T14" s="165">
        <v>80549</v>
      </c>
      <c r="U14" s="163">
        <v>198</v>
      </c>
      <c r="V14" s="164">
        <v>2932</v>
      </c>
      <c r="W14" s="165">
        <v>175296</v>
      </c>
      <c r="X14" s="163">
        <v>138</v>
      </c>
      <c r="Y14" s="164">
        <v>1933</v>
      </c>
      <c r="Z14" s="165">
        <v>79113</v>
      </c>
      <c r="AA14" s="163">
        <v>135</v>
      </c>
      <c r="AB14" s="164">
        <v>1925</v>
      </c>
      <c r="AC14" s="165">
        <v>85931</v>
      </c>
      <c r="AD14" s="232">
        <v>160</v>
      </c>
      <c r="AE14" s="233">
        <v>2330</v>
      </c>
      <c r="AF14" s="234">
        <v>90093</v>
      </c>
      <c r="AG14" s="239">
        <v>185</v>
      </c>
      <c r="AH14" s="240">
        <v>2719</v>
      </c>
      <c r="AI14" s="241">
        <v>163295</v>
      </c>
      <c r="AJ14" s="163">
        <v>143</v>
      </c>
      <c r="AK14" s="240">
        <v>2018</v>
      </c>
      <c r="AL14" s="241">
        <v>85399</v>
      </c>
      <c r="AM14" s="255">
        <v>142</v>
      </c>
      <c r="AN14" s="256">
        <v>2053</v>
      </c>
      <c r="AO14" s="257">
        <v>90203</v>
      </c>
      <c r="AP14" s="284">
        <v>171</v>
      </c>
      <c r="AQ14" s="285">
        <v>2503</v>
      </c>
      <c r="AR14" s="286">
        <v>96381</v>
      </c>
      <c r="AS14" s="284">
        <v>193</v>
      </c>
      <c r="AT14" s="285">
        <v>2877</v>
      </c>
      <c r="AU14" s="310">
        <v>174399</v>
      </c>
      <c r="AV14" s="284">
        <v>156</v>
      </c>
      <c r="AW14" s="285">
        <v>2247</v>
      </c>
      <c r="AX14" s="286">
        <v>100040</v>
      </c>
      <c r="AY14" s="284">
        <v>167</v>
      </c>
      <c r="AZ14" s="285">
        <v>2396</v>
      </c>
      <c r="BA14" s="286">
        <v>111777</v>
      </c>
    </row>
    <row r="15" spans="1:53" ht="20.100000000000001" customHeight="1" x14ac:dyDescent="0.3">
      <c r="B15" s="150"/>
      <c r="C15" s="166"/>
      <c r="D15" s="151"/>
      <c r="E15" s="152"/>
      <c r="F15" s="166"/>
      <c r="G15" s="151"/>
      <c r="H15" s="152"/>
      <c r="I15" s="166"/>
      <c r="J15" s="151"/>
      <c r="K15" s="152"/>
      <c r="O15" s="166"/>
      <c r="P15" s="151"/>
      <c r="Q15" s="152"/>
      <c r="R15" s="166"/>
      <c r="S15" s="151"/>
      <c r="T15" s="152"/>
      <c r="U15" s="166"/>
      <c r="V15" s="151"/>
      <c r="W15" s="152"/>
      <c r="X15" s="166"/>
      <c r="Y15" s="151"/>
      <c r="Z15" s="152"/>
      <c r="AA15" s="166"/>
      <c r="AB15" s="151"/>
      <c r="AC15" s="152"/>
      <c r="AD15" s="166"/>
      <c r="AE15" s="151"/>
      <c r="AF15" s="152"/>
      <c r="AG15" s="166"/>
      <c r="AH15" s="151"/>
      <c r="AI15" s="152"/>
      <c r="AJ15" s="166"/>
      <c r="AK15" s="151"/>
      <c r="AL15" s="152"/>
      <c r="AM15" s="166"/>
      <c r="AN15" s="151"/>
      <c r="AO15" s="152"/>
      <c r="AP15" s="311"/>
      <c r="AQ15" s="312"/>
      <c r="AR15" s="313"/>
      <c r="AS15" s="311"/>
      <c r="AT15" s="312"/>
      <c r="AU15" s="313"/>
    </row>
    <row r="16" spans="1:53" s="142" customFormat="1" ht="20.100000000000001" customHeight="1" x14ac:dyDescent="0.3">
      <c r="B16" s="170" t="s">
        <v>44</v>
      </c>
      <c r="C16" s="157">
        <v>1</v>
      </c>
      <c r="D16" s="167">
        <v>2</v>
      </c>
      <c r="E16" s="158">
        <v>72</v>
      </c>
      <c r="F16" s="124">
        <v>1</v>
      </c>
      <c r="G16" s="125">
        <v>1</v>
      </c>
      <c r="H16" s="126">
        <v>22</v>
      </c>
      <c r="I16" s="157" t="s">
        <v>12</v>
      </c>
      <c r="J16" s="167" t="s">
        <v>12</v>
      </c>
      <c r="K16" s="158" t="s">
        <v>12</v>
      </c>
      <c r="L16" s="157">
        <f>-W15</f>
        <v>0</v>
      </c>
      <c r="M16" s="167" t="s">
        <v>12</v>
      </c>
      <c r="N16" s="158" t="s">
        <v>12</v>
      </c>
      <c r="O16" s="157" t="s">
        <v>12</v>
      </c>
      <c r="P16" s="167" t="s">
        <v>12</v>
      </c>
      <c r="Q16" s="158" t="s">
        <v>12</v>
      </c>
      <c r="R16" s="157" t="s">
        <v>12</v>
      </c>
      <c r="S16" s="167" t="s">
        <v>12</v>
      </c>
      <c r="T16" s="158" t="s">
        <v>12</v>
      </c>
      <c r="U16" s="157" t="s">
        <v>12</v>
      </c>
      <c r="V16" s="167" t="s">
        <v>12</v>
      </c>
      <c r="W16" s="158" t="s">
        <v>12</v>
      </c>
      <c r="X16" s="157" t="s">
        <v>12</v>
      </c>
      <c r="Y16" s="167" t="s">
        <v>12</v>
      </c>
      <c r="Z16" s="158" t="s">
        <v>12</v>
      </c>
      <c r="AA16" s="157" t="s">
        <v>12</v>
      </c>
      <c r="AB16" s="167" t="s">
        <v>12</v>
      </c>
      <c r="AC16" s="158" t="s">
        <v>12</v>
      </c>
      <c r="AD16" s="157" t="s">
        <v>12</v>
      </c>
      <c r="AE16" s="167" t="s">
        <v>12</v>
      </c>
      <c r="AF16" s="158" t="s">
        <v>12</v>
      </c>
      <c r="AG16" s="157" t="s">
        <v>12</v>
      </c>
      <c r="AH16" s="167" t="s">
        <v>12</v>
      </c>
      <c r="AI16" s="158" t="s">
        <v>12</v>
      </c>
      <c r="AJ16" s="157" t="s">
        <v>12</v>
      </c>
      <c r="AK16" s="167" t="s">
        <v>12</v>
      </c>
      <c r="AL16" s="158" t="s">
        <v>12</v>
      </c>
      <c r="AM16" s="157" t="s">
        <v>12</v>
      </c>
      <c r="AN16" s="167" t="s">
        <v>12</v>
      </c>
      <c r="AO16" s="158" t="s">
        <v>12</v>
      </c>
      <c r="AP16" s="157" t="s">
        <v>12</v>
      </c>
      <c r="AQ16" s="167" t="s">
        <v>12</v>
      </c>
      <c r="AR16" s="288" t="s">
        <v>12</v>
      </c>
      <c r="AS16" s="157" t="s">
        <v>12</v>
      </c>
      <c r="AT16" s="167" t="s">
        <v>12</v>
      </c>
      <c r="AU16" s="288" t="s">
        <v>12</v>
      </c>
      <c r="AV16" s="157" t="s">
        <v>12</v>
      </c>
      <c r="AW16" s="167" t="s">
        <v>12</v>
      </c>
      <c r="AX16" s="288" t="s">
        <v>12</v>
      </c>
      <c r="AY16" s="157" t="s">
        <v>12</v>
      </c>
      <c r="AZ16" s="167" t="s">
        <v>12</v>
      </c>
      <c r="BA16" s="288" t="s">
        <v>12</v>
      </c>
    </row>
    <row r="17" spans="2:53" ht="20.100000000000001" customHeight="1" x14ac:dyDescent="0.3">
      <c r="B17" s="149" t="s">
        <v>72</v>
      </c>
      <c r="C17" s="166" t="s">
        <v>12</v>
      </c>
      <c r="D17" s="151"/>
      <c r="E17" s="152" t="s">
        <v>12</v>
      </c>
      <c r="F17" s="39">
        <v>1</v>
      </c>
      <c r="G17" s="40">
        <v>1</v>
      </c>
      <c r="H17" s="96">
        <v>22</v>
      </c>
      <c r="I17" s="166" t="s">
        <v>12</v>
      </c>
      <c r="J17" s="151" t="s">
        <v>12</v>
      </c>
      <c r="K17" s="152" t="s">
        <v>12</v>
      </c>
      <c r="L17" s="166" t="s">
        <v>12</v>
      </c>
      <c r="M17" s="151" t="s">
        <v>12</v>
      </c>
      <c r="N17" s="152" t="s">
        <v>12</v>
      </c>
      <c r="O17" s="166" t="s">
        <v>12</v>
      </c>
      <c r="P17" s="151" t="s">
        <v>12</v>
      </c>
      <c r="Q17" s="152" t="s">
        <v>12</v>
      </c>
      <c r="R17" s="166" t="s">
        <v>12</v>
      </c>
      <c r="S17" s="151" t="s">
        <v>12</v>
      </c>
      <c r="T17" s="152" t="s">
        <v>12</v>
      </c>
      <c r="U17" s="166" t="s">
        <v>12</v>
      </c>
      <c r="V17" s="151" t="s">
        <v>12</v>
      </c>
      <c r="W17" s="152" t="s">
        <v>12</v>
      </c>
      <c r="X17" s="166" t="s">
        <v>12</v>
      </c>
      <c r="Y17" s="151" t="s">
        <v>12</v>
      </c>
      <c r="Z17" s="152" t="s">
        <v>12</v>
      </c>
      <c r="AA17" s="166" t="s">
        <v>12</v>
      </c>
      <c r="AB17" s="151" t="s">
        <v>12</v>
      </c>
      <c r="AC17" s="152" t="s">
        <v>12</v>
      </c>
      <c r="AD17" s="166" t="s">
        <v>12</v>
      </c>
      <c r="AE17" s="151" t="s">
        <v>12</v>
      </c>
      <c r="AF17" s="152" t="s">
        <v>12</v>
      </c>
      <c r="AG17" s="166" t="s">
        <v>12</v>
      </c>
      <c r="AH17" s="151" t="s">
        <v>12</v>
      </c>
      <c r="AI17" s="152" t="s">
        <v>12</v>
      </c>
      <c r="AJ17" s="166" t="s">
        <v>12</v>
      </c>
      <c r="AK17" s="151" t="s">
        <v>12</v>
      </c>
      <c r="AL17" s="152" t="s">
        <v>12</v>
      </c>
      <c r="AM17" s="166" t="s">
        <v>12</v>
      </c>
      <c r="AN17" s="151" t="s">
        <v>12</v>
      </c>
      <c r="AO17" s="152" t="s">
        <v>12</v>
      </c>
      <c r="AP17" s="166" t="s">
        <v>12</v>
      </c>
      <c r="AQ17" s="151" t="s">
        <v>12</v>
      </c>
      <c r="AR17" s="287" t="s">
        <v>12</v>
      </c>
      <c r="AS17" s="166" t="s">
        <v>12</v>
      </c>
      <c r="AT17" s="151" t="s">
        <v>12</v>
      </c>
      <c r="AU17" s="287" t="s">
        <v>12</v>
      </c>
      <c r="AV17" s="166" t="s">
        <v>12</v>
      </c>
      <c r="AW17" s="151" t="s">
        <v>12</v>
      </c>
      <c r="AX17" s="287" t="s">
        <v>12</v>
      </c>
      <c r="AY17" s="166" t="s">
        <v>12</v>
      </c>
      <c r="AZ17" s="151" t="s">
        <v>12</v>
      </c>
      <c r="BA17" s="287" t="s">
        <v>12</v>
      </c>
    </row>
    <row r="18" spans="2:53" x14ac:dyDescent="0.3">
      <c r="B18" s="149" t="s">
        <v>73</v>
      </c>
      <c r="C18" s="166">
        <v>1</v>
      </c>
      <c r="D18" s="151">
        <v>2</v>
      </c>
      <c r="E18" s="152">
        <v>72</v>
      </c>
      <c r="F18" s="168"/>
      <c r="G18" s="83"/>
      <c r="H18" s="84"/>
      <c r="I18" s="166" t="s">
        <v>12</v>
      </c>
      <c r="J18" s="151" t="s">
        <v>12</v>
      </c>
      <c r="K18" s="152" t="s">
        <v>12</v>
      </c>
      <c r="L18" s="166" t="s">
        <v>12</v>
      </c>
      <c r="M18" s="151" t="s">
        <v>12</v>
      </c>
      <c r="N18" s="152" t="s">
        <v>12</v>
      </c>
      <c r="O18" s="166" t="s">
        <v>12</v>
      </c>
      <c r="P18" s="151" t="s">
        <v>12</v>
      </c>
      <c r="Q18" s="152" t="s">
        <v>12</v>
      </c>
      <c r="R18" s="166" t="s">
        <v>12</v>
      </c>
      <c r="S18" s="151" t="s">
        <v>12</v>
      </c>
      <c r="T18" s="152" t="s">
        <v>12</v>
      </c>
      <c r="U18" s="166" t="s">
        <v>12</v>
      </c>
      <c r="V18" s="151" t="s">
        <v>12</v>
      </c>
      <c r="W18" s="152" t="s">
        <v>12</v>
      </c>
      <c r="X18" s="166" t="s">
        <v>12</v>
      </c>
      <c r="Y18" s="151" t="s">
        <v>12</v>
      </c>
      <c r="Z18" s="152" t="s">
        <v>12</v>
      </c>
      <c r="AA18" s="166" t="s">
        <v>12</v>
      </c>
      <c r="AB18" s="151" t="s">
        <v>12</v>
      </c>
      <c r="AC18" s="152" t="s">
        <v>12</v>
      </c>
      <c r="AD18" s="166" t="s">
        <v>12</v>
      </c>
      <c r="AE18" s="151" t="s">
        <v>12</v>
      </c>
      <c r="AF18" s="152" t="s">
        <v>12</v>
      </c>
      <c r="AG18" s="166" t="s">
        <v>12</v>
      </c>
      <c r="AH18" s="151" t="s">
        <v>12</v>
      </c>
      <c r="AI18" s="152" t="s">
        <v>12</v>
      </c>
      <c r="AJ18" s="166" t="s">
        <v>12</v>
      </c>
      <c r="AK18" s="151" t="s">
        <v>12</v>
      </c>
      <c r="AL18" s="152" t="s">
        <v>12</v>
      </c>
      <c r="AM18" s="166" t="s">
        <v>12</v>
      </c>
      <c r="AN18" s="151" t="s">
        <v>12</v>
      </c>
      <c r="AO18" s="152" t="s">
        <v>12</v>
      </c>
      <c r="AP18" s="166" t="s">
        <v>12</v>
      </c>
      <c r="AQ18" s="151" t="s">
        <v>12</v>
      </c>
      <c r="AR18" s="287" t="s">
        <v>12</v>
      </c>
      <c r="AS18" s="166" t="s">
        <v>12</v>
      </c>
      <c r="AT18" s="151" t="s">
        <v>12</v>
      </c>
      <c r="AU18" s="287" t="s">
        <v>12</v>
      </c>
      <c r="AV18" s="166" t="s">
        <v>12</v>
      </c>
      <c r="AW18" s="151" t="s">
        <v>12</v>
      </c>
      <c r="AX18" s="287" t="s">
        <v>12</v>
      </c>
      <c r="AY18" s="166" t="s">
        <v>12</v>
      </c>
      <c r="AZ18" s="151" t="s">
        <v>12</v>
      </c>
      <c r="BA18" s="287" t="s">
        <v>12</v>
      </c>
    </row>
    <row r="19" spans="2:53" x14ac:dyDescent="0.3">
      <c r="B19" s="149" t="s">
        <v>74</v>
      </c>
      <c r="C19" s="166" t="s">
        <v>12</v>
      </c>
      <c r="D19" s="151" t="s">
        <v>12</v>
      </c>
      <c r="E19" s="152" t="s">
        <v>12</v>
      </c>
      <c r="F19" s="166" t="s">
        <v>12</v>
      </c>
      <c r="G19" s="151" t="s">
        <v>12</v>
      </c>
      <c r="H19" s="152" t="s">
        <v>12</v>
      </c>
      <c r="I19" s="166" t="s">
        <v>12</v>
      </c>
      <c r="J19" s="151" t="s">
        <v>12</v>
      </c>
      <c r="K19" s="152" t="s">
        <v>12</v>
      </c>
      <c r="L19" s="166" t="s">
        <v>12</v>
      </c>
      <c r="M19" s="151" t="s">
        <v>12</v>
      </c>
      <c r="N19" s="152" t="s">
        <v>12</v>
      </c>
      <c r="O19" s="166" t="s">
        <v>12</v>
      </c>
      <c r="P19" s="151" t="s">
        <v>12</v>
      </c>
      <c r="Q19" s="152" t="s">
        <v>12</v>
      </c>
      <c r="R19" s="166" t="s">
        <v>12</v>
      </c>
      <c r="S19" s="151" t="s">
        <v>12</v>
      </c>
      <c r="T19" s="152" t="s">
        <v>12</v>
      </c>
      <c r="U19" s="166" t="s">
        <v>12</v>
      </c>
      <c r="V19" s="151" t="s">
        <v>12</v>
      </c>
      <c r="W19" s="152" t="s">
        <v>12</v>
      </c>
      <c r="X19" s="166" t="s">
        <v>12</v>
      </c>
      <c r="Y19" s="151" t="s">
        <v>12</v>
      </c>
      <c r="Z19" s="152" t="s">
        <v>12</v>
      </c>
      <c r="AA19" s="166" t="s">
        <v>12</v>
      </c>
      <c r="AB19" s="151" t="s">
        <v>12</v>
      </c>
      <c r="AC19" s="152" t="s">
        <v>12</v>
      </c>
      <c r="AD19" s="166" t="s">
        <v>12</v>
      </c>
      <c r="AE19" s="151" t="s">
        <v>12</v>
      </c>
      <c r="AF19" s="152" t="s">
        <v>12</v>
      </c>
      <c r="AG19" s="166" t="s">
        <v>12</v>
      </c>
      <c r="AH19" s="151" t="s">
        <v>12</v>
      </c>
      <c r="AI19" s="152" t="s">
        <v>12</v>
      </c>
      <c r="AJ19" s="166" t="s">
        <v>12</v>
      </c>
      <c r="AK19" s="151" t="s">
        <v>12</v>
      </c>
      <c r="AL19" s="152" t="s">
        <v>12</v>
      </c>
      <c r="AM19" s="166" t="s">
        <v>12</v>
      </c>
      <c r="AN19" s="151" t="s">
        <v>12</v>
      </c>
      <c r="AO19" s="152" t="s">
        <v>12</v>
      </c>
      <c r="AP19" s="166" t="s">
        <v>12</v>
      </c>
      <c r="AQ19" s="151" t="s">
        <v>12</v>
      </c>
      <c r="AR19" s="287" t="s">
        <v>12</v>
      </c>
      <c r="AS19" s="166" t="s">
        <v>12</v>
      </c>
      <c r="AT19" s="151" t="s">
        <v>12</v>
      </c>
      <c r="AU19" s="287" t="s">
        <v>12</v>
      </c>
      <c r="AV19" s="166" t="s">
        <v>12</v>
      </c>
      <c r="AW19" s="151" t="s">
        <v>12</v>
      </c>
      <c r="AX19" s="287" t="s">
        <v>12</v>
      </c>
      <c r="AY19" s="166" t="s">
        <v>12</v>
      </c>
      <c r="AZ19" s="151" t="s">
        <v>12</v>
      </c>
      <c r="BA19" s="287" t="s">
        <v>12</v>
      </c>
    </row>
    <row r="20" spans="2:53" x14ac:dyDescent="0.3">
      <c r="B20" s="149" t="s">
        <v>75</v>
      </c>
      <c r="C20" s="166" t="s">
        <v>12</v>
      </c>
      <c r="D20" s="151" t="s">
        <v>12</v>
      </c>
      <c r="E20" s="152" t="s">
        <v>12</v>
      </c>
      <c r="F20" s="166" t="s">
        <v>12</v>
      </c>
      <c r="G20" s="151" t="s">
        <v>12</v>
      </c>
      <c r="H20" s="152" t="s">
        <v>12</v>
      </c>
      <c r="I20" s="166" t="s">
        <v>12</v>
      </c>
      <c r="J20" s="151" t="s">
        <v>12</v>
      </c>
      <c r="K20" s="152" t="s">
        <v>12</v>
      </c>
      <c r="L20" s="166" t="s">
        <v>12</v>
      </c>
      <c r="M20" s="151" t="s">
        <v>12</v>
      </c>
      <c r="N20" s="152" t="s">
        <v>12</v>
      </c>
      <c r="O20" s="166" t="s">
        <v>12</v>
      </c>
      <c r="P20" s="151" t="s">
        <v>12</v>
      </c>
      <c r="Q20" s="152" t="s">
        <v>12</v>
      </c>
      <c r="R20" s="166" t="s">
        <v>12</v>
      </c>
      <c r="S20" s="151" t="s">
        <v>12</v>
      </c>
      <c r="T20" s="152" t="s">
        <v>12</v>
      </c>
      <c r="U20" s="166" t="s">
        <v>12</v>
      </c>
      <c r="V20" s="151" t="s">
        <v>12</v>
      </c>
      <c r="W20" s="152" t="s">
        <v>12</v>
      </c>
      <c r="X20" s="166" t="s">
        <v>12</v>
      </c>
      <c r="Y20" s="151" t="s">
        <v>12</v>
      </c>
      <c r="Z20" s="152" t="s">
        <v>12</v>
      </c>
      <c r="AA20" s="166" t="s">
        <v>12</v>
      </c>
      <c r="AB20" s="151" t="s">
        <v>12</v>
      </c>
      <c r="AC20" s="152" t="s">
        <v>12</v>
      </c>
      <c r="AD20" s="166" t="s">
        <v>12</v>
      </c>
      <c r="AE20" s="151" t="s">
        <v>12</v>
      </c>
      <c r="AF20" s="152" t="s">
        <v>12</v>
      </c>
      <c r="AG20" s="166" t="s">
        <v>12</v>
      </c>
      <c r="AH20" s="151" t="s">
        <v>12</v>
      </c>
      <c r="AI20" s="152" t="s">
        <v>12</v>
      </c>
      <c r="AJ20" s="166" t="s">
        <v>12</v>
      </c>
      <c r="AK20" s="151" t="s">
        <v>12</v>
      </c>
      <c r="AL20" s="152" t="s">
        <v>12</v>
      </c>
      <c r="AM20" s="166" t="s">
        <v>12</v>
      </c>
      <c r="AN20" s="151" t="s">
        <v>12</v>
      </c>
      <c r="AO20" s="152" t="s">
        <v>12</v>
      </c>
      <c r="AP20" s="166" t="s">
        <v>12</v>
      </c>
      <c r="AQ20" s="151" t="s">
        <v>12</v>
      </c>
      <c r="AR20" s="287" t="s">
        <v>12</v>
      </c>
      <c r="AS20" s="166" t="s">
        <v>12</v>
      </c>
      <c r="AT20" s="151" t="s">
        <v>12</v>
      </c>
      <c r="AU20" s="287" t="s">
        <v>12</v>
      </c>
      <c r="AV20" s="166" t="s">
        <v>12</v>
      </c>
      <c r="AW20" s="151" t="s">
        <v>12</v>
      </c>
      <c r="AX20" s="287" t="s">
        <v>12</v>
      </c>
      <c r="AY20" s="166" t="s">
        <v>12</v>
      </c>
      <c r="AZ20" s="151" t="s">
        <v>12</v>
      </c>
      <c r="BA20" s="287" t="s">
        <v>12</v>
      </c>
    </row>
    <row r="21" spans="2:53" ht="15" thickBot="1" x14ac:dyDescent="0.35">
      <c r="B21" s="171" t="s">
        <v>76</v>
      </c>
      <c r="C21" s="120" t="s">
        <v>12</v>
      </c>
      <c r="D21" s="117" t="s">
        <v>12</v>
      </c>
      <c r="E21" s="169" t="s">
        <v>12</v>
      </c>
      <c r="F21" s="120" t="s">
        <v>12</v>
      </c>
      <c r="G21" s="117" t="s">
        <v>12</v>
      </c>
      <c r="H21" s="169" t="s">
        <v>12</v>
      </c>
      <c r="I21" s="120" t="s">
        <v>12</v>
      </c>
      <c r="J21" s="117" t="s">
        <v>12</v>
      </c>
      <c r="K21" s="169" t="s">
        <v>12</v>
      </c>
      <c r="L21" s="120" t="s">
        <v>12</v>
      </c>
      <c r="M21" s="117" t="s">
        <v>12</v>
      </c>
      <c r="N21" s="169" t="s">
        <v>12</v>
      </c>
      <c r="O21" s="120" t="s">
        <v>12</v>
      </c>
      <c r="P21" s="117" t="s">
        <v>12</v>
      </c>
      <c r="Q21" s="169" t="s">
        <v>12</v>
      </c>
      <c r="R21" s="120" t="s">
        <v>12</v>
      </c>
      <c r="S21" s="117" t="s">
        <v>12</v>
      </c>
      <c r="T21" s="169" t="s">
        <v>12</v>
      </c>
      <c r="U21" s="120" t="s">
        <v>12</v>
      </c>
      <c r="V21" s="117" t="s">
        <v>12</v>
      </c>
      <c r="W21" s="169" t="s">
        <v>12</v>
      </c>
      <c r="X21" s="120" t="s">
        <v>12</v>
      </c>
      <c r="Y21" s="117" t="s">
        <v>12</v>
      </c>
      <c r="Z21" s="169" t="s">
        <v>12</v>
      </c>
      <c r="AA21" s="120" t="s">
        <v>12</v>
      </c>
      <c r="AB21" s="117" t="s">
        <v>12</v>
      </c>
      <c r="AC21" s="169" t="s">
        <v>12</v>
      </c>
      <c r="AD21" s="120" t="s">
        <v>12</v>
      </c>
      <c r="AE21" s="117" t="s">
        <v>12</v>
      </c>
      <c r="AF21" s="169" t="s">
        <v>12</v>
      </c>
      <c r="AG21" s="120" t="s">
        <v>12</v>
      </c>
      <c r="AH21" s="117" t="s">
        <v>12</v>
      </c>
      <c r="AI21" s="169" t="s">
        <v>12</v>
      </c>
      <c r="AJ21" s="120" t="s">
        <v>12</v>
      </c>
      <c r="AK21" s="117" t="s">
        <v>12</v>
      </c>
      <c r="AL21" s="169" t="s">
        <v>12</v>
      </c>
      <c r="AM21" s="120" t="s">
        <v>12</v>
      </c>
      <c r="AN21" s="117" t="s">
        <v>12</v>
      </c>
      <c r="AO21" s="169" t="s">
        <v>12</v>
      </c>
      <c r="AP21" s="269" t="s">
        <v>12</v>
      </c>
      <c r="AQ21" s="289" t="s">
        <v>12</v>
      </c>
      <c r="AR21" s="290" t="s">
        <v>12</v>
      </c>
      <c r="AS21" s="269" t="s">
        <v>12</v>
      </c>
      <c r="AT21" s="289" t="s">
        <v>12</v>
      </c>
      <c r="AU21" s="290" t="s">
        <v>12</v>
      </c>
      <c r="AV21" s="269" t="s">
        <v>12</v>
      </c>
      <c r="AW21" s="289" t="s">
        <v>12</v>
      </c>
      <c r="AX21" s="290" t="s">
        <v>12</v>
      </c>
      <c r="AY21" s="269" t="s">
        <v>12</v>
      </c>
      <c r="AZ21" s="289" t="s">
        <v>12</v>
      </c>
      <c r="BA21" s="290" t="s">
        <v>12</v>
      </c>
    </row>
    <row r="22" spans="2:53" s="154" customFormat="1" thickTop="1" x14ac:dyDescent="0.25">
      <c r="B22" s="154" t="s">
        <v>77</v>
      </c>
    </row>
    <row r="23" spans="2:53" s="154" customFormat="1" ht="13.8" x14ac:dyDescent="0.25">
      <c r="B23" s="153" t="s">
        <v>78</v>
      </c>
    </row>
    <row r="27" spans="2:53" x14ac:dyDescent="0.3">
      <c r="AW27" s="385" t="s">
        <v>99</v>
      </c>
      <c r="AX27" s="386" t="s">
        <v>100</v>
      </c>
      <c r="AY27" s="387" t="s">
        <v>91</v>
      </c>
    </row>
    <row r="28" spans="2:53" x14ac:dyDescent="0.3">
      <c r="AW28" s="388"/>
      <c r="AX28" s="389"/>
      <c r="AY28" s="390"/>
    </row>
    <row r="29" spans="2:53" x14ac:dyDescent="0.3">
      <c r="AW29" s="280">
        <f>AW31</f>
        <v>0</v>
      </c>
      <c r="AX29" s="144">
        <f t="shared" ref="AX29:AY29" si="23">AX31</f>
        <v>0</v>
      </c>
      <c r="AY29" s="391">
        <f t="shared" si="23"/>
        <v>0</v>
      </c>
    </row>
  </sheetData>
  <mergeCells count="23">
    <mergeCell ref="AW27:AW28"/>
    <mergeCell ref="AX27:AX28"/>
    <mergeCell ref="AY27:AY28"/>
    <mergeCell ref="X5:Z5"/>
    <mergeCell ref="AS5:AU5"/>
    <mergeCell ref="AP5:AR5"/>
    <mergeCell ref="AY5:BA5"/>
    <mergeCell ref="AM5:AO5"/>
    <mergeCell ref="AJ5:AL5"/>
    <mergeCell ref="AG5:AI5"/>
    <mergeCell ref="AV5:AX5"/>
    <mergeCell ref="B2:K2"/>
    <mergeCell ref="B3:K3"/>
    <mergeCell ref="B5:B6"/>
    <mergeCell ref="F5:H5"/>
    <mergeCell ref="U5:W5"/>
    <mergeCell ref="R5:T5"/>
    <mergeCell ref="O5:Q5"/>
    <mergeCell ref="L5:N5"/>
    <mergeCell ref="I5:K5"/>
    <mergeCell ref="C5:E5"/>
    <mergeCell ref="AD5:AF5"/>
    <mergeCell ref="AA5:AC5"/>
  </mergeCells>
  <phoneticPr fontId="34" type="noConversion"/>
  <pageMargins left="0.7" right="0.7" top="0.75" bottom="0.75" header="0.3" footer="0.3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B1_NL</vt:lpstr>
      <vt:lpstr>B2_NL</vt:lpstr>
      <vt:lpstr>B3 &amp; B4_NL</vt:lpstr>
      <vt:lpstr>B5_NL</vt:lpstr>
      <vt:lpstr>B1_NL!Zone_d_impression</vt:lpstr>
      <vt:lpstr>B2_NL!Zone_d_impression</vt:lpstr>
      <vt:lpstr>'B3 &amp; B4_NL'!Zone_d_impression</vt:lpstr>
      <vt:lpstr>B5_NL!Zone_d_impression</vt:lpstr>
    </vt:vector>
  </TitlesOfParts>
  <Company>Lanservice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Radouane TAHIRI</dc:creator>
  <cp:lastModifiedBy>Radouane Tahiri</cp:lastModifiedBy>
  <dcterms:created xsi:type="dcterms:W3CDTF">2022-12-16T14:32:05Z</dcterms:created>
  <dcterms:modified xsi:type="dcterms:W3CDTF">2026-08-10T08:07:03Z</dcterms:modified>
</cp:coreProperties>
</file>